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https://xrbgovt.sharepoint.com/sites/FinanceManagement/Shared Documents/SSC Reporting/SSC CE Reporting/"/>
    </mc:Choice>
  </mc:AlternateContent>
  <xr:revisionPtr revIDLastSave="376" documentId="13_ncr:1_{753A9B80-5C82-4DAC-846F-8C0C3162706A}" xr6:coauthVersionLast="41" xr6:coauthVersionMax="43" xr10:uidLastSave="{CCCD2605-CDAF-4A9E-898E-1DE48E042B95}"/>
  <bookViews>
    <workbookView xWindow="-110" yWindow="-110" windowWidth="38620" windowHeight="21220" activeTab="2"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expenses'!$A$1:$E$32</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Travel!$A$1:$E$126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2" i="3" l="1"/>
  <c r="B38" i="1" l="1"/>
  <c r="B89" i="1" l="1"/>
  <c r="B34" i="1" l="1"/>
  <c r="B58" i="1"/>
  <c r="B30" i="1"/>
  <c r="D25" i="4" l="1"/>
  <c r="C26" i="3"/>
  <c r="C25" i="2"/>
  <c r="C101" i="1"/>
  <c r="C115" i="1"/>
  <c r="C47" i="1"/>
  <c r="B6" i="13" l="1"/>
  <c r="E59" i="13"/>
  <c r="C59" i="13"/>
  <c r="C27" i="4"/>
  <c r="C26" i="4"/>
  <c r="B59" i="13" l="1"/>
  <c r="B58" i="13"/>
  <c r="D58" i="13"/>
  <c r="B57" i="13"/>
  <c r="D57" i="13"/>
  <c r="D56" i="13"/>
  <c r="B56" i="13"/>
  <c r="D55" i="13"/>
  <c r="B55" i="13"/>
  <c r="D54" i="13"/>
  <c r="B54" i="13"/>
  <c r="B2" i="4"/>
  <c r="B3" i="4"/>
  <c r="B2" i="3"/>
  <c r="B3" i="3"/>
  <c r="B2" i="2"/>
  <c r="B3" i="2"/>
  <c r="B2" i="1"/>
  <c r="B3" i="1"/>
  <c r="F57" i="13" l="1"/>
  <c r="D25" i="2" s="1"/>
  <c r="F59" i="13"/>
  <c r="E25" i="4" s="1"/>
  <c r="F58" i="13"/>
  <c r="D26" i="3" s="1"/>
  <c r="F56" i="13"/>
  <c r="D115" i="1" s="1"/>
  <c r="F55" i="13"/>
  <c r="D101" i="1" s="1"/>
  <c r="F54" i="13"/>
  <c r="D47" i="1" s="1"/>
  <c r="C13" i="13"/>
  <c r="C12" i="13"/>
  <c r="C11" i="13"/>
  <c r="C16" i="13" l="1"/>
  <c r="C17" i="13"/>
  <c r="B5" i="4" l="1"/>
  <c r="B4" i="4"/>
  <c r="B5" i="3"/>
  <c r="B4" i="3"/>
  <c r="B5" i="2"/>
  <c r="B4" i="2"/>
  <c r="B5" i="1"/>
  <c r="B4" i="1"/>
  <c r="C15" i="13" l="1"/>
  <c r="F12" i="13" l="1"/>
  <c r="C25" i="4"/>
  <c r="F11" i="13" s="1"/>
  <c r="F13" i="13" l="1"/>
  <c r="B115" i="1"/>
  <c r="B17" i="13" s="1"/>
  <c r="B101" i="1"/>
  <c r="B16" i="13" s="1"/>
  <c r="B47" i="1"/>
  <c r="B15" i="13" s="1"/>
  <c r="B26" i="3" l="1"/>
  <c r="B13" i="13" s="1"/>
  <c r="B25" i="2"/>
  <c r="B12" i="13" s="1"/>
  <c r="B11" i="13" l="1"/>
  <c r="B1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50"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04"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<sst xmlns="http://schemas.openxmlformats.org/spreadsheetml/2006/main" count="593" uniqueCount="261">
  <si>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</si>
  <si>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</si>
  <si>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</si>
  <si>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</si>
  <si>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</si>
  <si>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</si>
  <si>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</si>
  <si>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</si>
  <si>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</si>
  <si>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</si>
  <si>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</si>
  <si>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</si>
  <si>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</si>
  <si>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</si>
  <si>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</si>
  <si>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</si>
  <si>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</si>
  <si>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</si>
  <si>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</si>
  <si>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</si>
  <si>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</si>
  <si>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</si>
  <si>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</si>
  <si>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</si>
  <si>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</si>
  <si>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</si>
  <si>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</si>
  <si>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</si>
  <si>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</si>
  <si>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</si>
  <si>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</si>
  <si>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</si>
  <si>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</si>
  <si>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</si>
  <si>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</si>
  <si>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</si>
  <si>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</si>
  <si>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</si>
  <si>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</si>
  <si>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</si>
  <si>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</si>
  <si>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</si>
  <si>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</si>
  <si>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</si>
  <si>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</si>
  <si>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</si>
  <si>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</si>
  <si>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</si>
  <si>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</si>
  <si>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</si>
  <si>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</si>
  <si>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</si>
  <si>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</si>
  <si>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</si>
  <si>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</si>
  <si>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</si>
  <si>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</si>
  <si>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</si>
  <si>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</si>
  <si>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</si>
  <si>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</si>
  <si>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</si>
  <si>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</si>
  <si>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</si>
  <si>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</si>
  <si>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</si>
  <si>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</si>
  <si>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</si>
  <si>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</si>
  <si>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</si>
  <si>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</si>
  <si>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</si>
  <si>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</si>
  <si>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</si>
  <si>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</si>
  <si>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</si>
  <si>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</si>
  <si>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</si>
  <si>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</si>
  <si>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</si>
  <si>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</si>
  <si>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</si>
  <si>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</si>
  <si>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</si>
  <si>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</si>
  <si>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</si>
  <si>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</si>
  <si>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</si>
  <si>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</si>
  <si>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</si>
  <si>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</si>
  <si>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</si>
  <si>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</si>
  <si>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</si>
  <si>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</si>
  <si>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</si>
  <si>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</si>
  <si>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</si>
  <si>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</si>
  <si>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</si>
  <si>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</si>
  <si>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</si>
  <si>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</si>
  <si>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</si>
  <si>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</si>
  <si>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</si>
  <si>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</si>
  <si>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</si>
  <si>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</si>
  <si>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</si>
  <si>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</si>
  <si>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</si>
  <si>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</si>
  <si>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</si>
  <si>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</si>
  <si>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</si>
  <si>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</si>
  <si>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</si>
  <si>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</si>
  <si>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</si>
  <si>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</si>
  <si>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</si>
  <si>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</si>
  <si>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</si>
  <si>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</si>
  <si>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</si>
  <si>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</si>
  <si>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</si>
  <si>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</si>
  <si>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</si>
  <si>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</si>
  <si>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</si>
  <si>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</si>
  <si>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</si>
  <si>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</si>
  <si>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</si>
  <si>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</si>
  <si>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</si>
  <si>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</si>
  <si>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</si>
  <si>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</si>
  <si>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</si>
  <si>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</si>
  <si>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</si>
  <si>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</si>
  <si>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</si>
  <si>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</si>
  <si>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</si>
  <si>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</si>
  <si>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</si>
  <si>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</si>
  <si>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</si>
  <si>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</si>
  <si>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</si>
  <si>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</si>
  <si>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</si>
  <si>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</si>
  <si>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</si>
  <si>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</si>
  <si>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</si>
  <si>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</si>
  <si>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</si>
  <si>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</si>
  <si>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</si>
  <si>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</si>
  <si>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</si>
  <si>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</si>
  <si>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</si>
  <si>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16.07.18</t>
  </si>
  <si>
    <t>05.09.18</t>
  </si>
  <si>
    <t>06.09.18</t>
  </si>
  <si>
    <t>07.09.18</t>
  </si>
  <si>
    <t>04.11.18</t>
  </si>
  <si>
    <t>15.11.18</t>
  </si>
  <si>
    <t>Taxi</t>
  </si>
  <si>
    <t>Flights</t>
  </si>
  <si>
    <t>Sydney</t>
  </si>
  <si>
    <t>Canberra</t>
  </si>
  <si>
    <t>Melbourne</t>
  </si>
  <si>
    <t>02.07.18</t>
  </si>
  <si>
    <t>27.07.18</t>
  </si>
  <si>
    <t>08.08.18</t>
  </si>
  <si>
    <t>29.08.18</t>
  </si>
  <si>
    <t>10.09.18</t>
  </si>
  <si>
    <t>12.09.18</t>
  </si>
  <si>
    <t>31.10.18</t>
  </si>
  <si>
    <t>01.11.18</t>
  </si>
  <si>
    <t>Hotel</t>
  </si>
  <si>
    <t>Auckland</t>
  </si>
  <si>
    <t>Queenstown</t>
  </si>
  <si>
    <t>Companies Office Meeting</t>
  </si>
  <si>
    <t>28.02.19</t>
  </si>
  <si>
    <t>13.12.18</t>
  </si>
  <si>
    <t>16.11.18</t>
  </si>
  <si>
    <t>Taxi - Shared with Chairman Graeme Mitchell</t>
  </si>
  <si>
    <t>Sydney Airport</t>
  </si>
  <si>
    <t>Meals</t>
  </si>
  <si>
    <t>13.09.18</t>
  </si>
  <si>
    <t>Meals - Shared with Director Accounting Anthony Heffernan</t>
  </si>
  <si>
    <t>World Congress of Accountants Meeting</t>
  </si>
  <si>
    <t>Wellington</t>
  </si>
  <si>
    <t>09.11.18</t>
  </si>
  <si>
    <t>10.11.18</t>
  </si>
  <si>
    <t>12.11.18</t>
  </si>
  <si>
    <t>13.11.18</t>
  </si>
  <si>
    <t>Lunch for 4 people</t>
  </si>
  <si>
    <t>Dinner for 7 people</t>
  </si>
  <si>
    <t>Be Accessible Board Meeting</t>
  </si>
  <si>
    <t>06.05.19</t>
  </si>
  <si>
    <t>Lecture at Auckland University</t>
  </si>
  <si>
    <t>20.03.19</t>
  </si>
  <si>
    <t>Alan Beckinstein Event</t>
  </si>
  <si>
    <t>20.02.19</t>
  </si>
  <si>
    <t>01.02.19</t>
  </si>
  <si>
    <t>Breakfast for 3 people</t>
  </si>
  <si>
    <t>11.02.19</t>
  </si>
  <si>
    <t>Dinner for 12 people</t>
  </si>
  <si>
    <t>Nominations Committee Meeting</t>
  </si>
  <si>
    <t>01.03.19</t>
  </si>
  <si>
    <t>18.03.19</t>
  </si>
  <si>
    <t>Lunch - shared with Graeme Mitchell, Chair XRB</t>
  </si>
  <si>
    <t>22.05.19</t>
  </si>
  <si>
    <t>20.05.19</t>
  </si>
  <si>
    <t>15.05.19</t>
  </si>
  <si>
    <t>Monitoring Group Round Table</t>
  </si>
  <si>
    <t>23.05.19</t>
  </si>
  <si>
    <t>External Reporting Board</t>
  </si>
  <si>
    <t>Warren Allen</t>
  </si>
  <si>
    <t>International Ethics Standards Board for Accountants Round Table</t>
  </si>
  <si>
    <t xml:space="preserve">Financial Reporting Council Meeting </t>
  </si>
  <si>
    <t>Accounting and Finance Association of Australia and New Zealand Conference</t>
  </si>
  <si>
    <t>External Reporting Board Meeting</t>
  </si>
  <si>
    <t xml:space="preserve">New Zealand Auditing and Assurance Standards Board Meeting </t>
  </si>
  <si>
    <t>New Zealand Accounting Standards Board &amp; External Reporting Advisory Panel Meetings</t>
  </si>
  <si>
    <t>Financial Markets Authority Meeting</t>
  </si>
  <si>
    <t>Chartered Accountants Australia New Zealand Audit Summit</t>
  </si>
  <si>
    <t xml:space="preserve">Chartered Accountants Australia New Zealand Audit Lunch </t>
  </si>
  <si>
    <t>International Ethics Standards Board for Accountants Leadership Visit</t>
  </si>
  <si>
    <t>Meeting with Chair and Deputy Chair of the External Reporting Board</t>
  </si>
  <si>
    <t>Ian Carruthers (Chair of International Public Sector Accounting Standards Board) Visit</t>
  </si>
  <si>
    <t xml:space="preserve">Cellphone and Roaming </t>
  </si>
  <si>
    <t>Cellphone</t>
  </si>
  <si>
    <t>23.09.18</t>
  </si>
  <si>
    <t>23.10.18</t>
  </si>
  <si>
    <t>23.11.18</t>
  </si>
  <si>
    <t>23.12.18</t>
  </si>
  <si>
    <t>23.01.19</t>
  </si>
  <si>
    <t>23.02.19</t>
  </si>
  <si>
    <t>23.03.19</t>
  </si>
  <si>
    <t>23.04.19</t>
  </si>
  <si>
    <t>23.06.19</t>
  </si>
  <si>
    <t>23.08.18</t>
  </si>
  <si>
    <t>23.07.18</t>
  </si>
  <si>
    <t>New Zealand</t>
  </si>
  <si>
    <t>New Zealand / Australia</t>
  </si>
  <si>
    <t>Otago University Conference : SARS Conference</t>
  </si>
  <si>
    <t>Meeting with Richard Howitt (International Integrated Reporting Committee)</t>
  </si>
  <si>
    <t>International Integrated Reporting Committee CEO Visit - Richard Howitt</t>
  </si>
  <si>
    <t>Lunch for 2 people</t>
  </si>
  <si>
    <t>Dinner for 2 people</t>
  </si>
  <si>
    <t>Minor tokens offered and accepted for several speaking engagements. Values under $50 in each case and generally shared with staff (bottles of wine, chocolates, biscuits)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</si>
</sst>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6"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39">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0" fillId="7" borderId="0" xfId="0" applyFont="1" applyFill="1" applyAlignment="1">
      <alignment horizontal="left" vertical="center" wrapText="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1"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0" fillId="7" borderId="0" xfId="0" applyFont="1" applyFill="1" applyAlignment="1">
      <alignment vertical="center"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Alignment="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lignment horizontal="justify" vertical="center"/>
    </xf>
    <xf numFmtId="0" fontId="11" fillId="0" borderId="0" xfId="0" applyFont="1" applyAlignment="1">
      <alignment horizontal="left" vertical="center" wrapText="1"/>
    </xf>
    <xf numFmtId="0" fontId="12" fillId="0" borderId="0" xfId="1" applyFont="1" applyAlignment="1">
      <alignment vertical="center"/>
    </xf>
    <xf numFmtId="0" fontId="12" fillId="0" borderId="0" xfId="1" applyFont="1" applyAlignment="1">
      <alignment horizontal="justify" vertical="center"/>
    </xf>
    <xf numFmtId="0" fontId="11" fillId="9" borderId="0" xfId="1" applyFont="1" applyFill="1" applyAlignment="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19" fillId="7" borderId="0" xfId="0" applyFont="1" applyFill="1" applyAlignment="1">
      <alignment horizontal="left" vertical="center" readingOrder="1"/>
    </xf>
    <xf numFmtId="166" fontId="19" fillId="7" borderId="0" xfId="0" applyNumberFormat="1" applyFont="1" applyFill="1" applyAlignment="1">
      <alignment horizontal="left" vertical="center" wrapText="1"/>
    </xf>
    <xf numFmtId="1" fontId="19" fillId="7" borderId="0" xfId="0" applyNumberFormat="1" applyFont="1" applyFill="1" applyAlignment="1">
      <alignment horizontal="center" vertical="center" wrapText="1"/>
    </xf>
    <xf numFmtId="0" fontId="33"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Border="1" applyAlignment="1">
      <alignment vertical="center" wrapText="1" readingOrder="1"/>
    </xf>
    <xf numFmtId="164" fontId="21" fillId="0" borderId="0" xfId="2" applyNumberFormat="1" applyFont="1" applyAlignment="1">
      <alignment vertical="center" wrapText="1" readingOrder="1"/>
    </xf>
    <xf numFmtId="164" fontId="31" fillId="0" borderId="4" xfId="2" applyNumberFormat="1" applyFont="1" applyBorder="1" applyAlignment="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5" fillId="0" borderId="5" xfId="2" applyNumberFormat="1" applyFont="1" applyBorder="1" applyAlignment="1">
      <alignment horizontal="center" vertical="center" wrapText="1" readingOrder="1"/>
    </xf>
    <xf numFmtId="0" fontId="15" fillId="0" borderId="0" xfId="2" applyNumberFormat="1" applyFont="1" applyAlignment="1">
      <alignment horizontal="center" vertical="center" wrapText="1" readingOrder="1"/>
    </xf>
    <xf numFmtId="0" fontId="32" fillId="0" borderId="5" xfId="2" applyNumberFormat="1" applyFont="1" applyBorder="1" applyAlignment="1">
      <alignment horizontal="center" vertical="center" wrapText="1" readingOrder="1"/>
    </xf>
    <xf numFmtId="167" fontId="15" fillId="10" borderId="3" xfId="0" applyNumberFormat="1" applyFont="1" applyFill="1" applyBorder="1" applyAlignment="1" applyProtection="1">
      <alignment vertical="center" wrapText="1"/>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4" fillId="10" borderId="7" xfId="0" applyFont="1" applyFill="1" applyBorder="1" applyAlignment="1">
      <alignment horizontal="center" vertical="center" wrapText="1"/>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4" xfId="0" applyFill="1" applyBorder="1" applyAlignment="1" applyProtection="1">
      <alignment horizontal="left" vertical="center" wrapText="1"/>
      <protection locked="0"/>
    </xf>
    <xf numFmtId="0" fontId="0" fillId="10" borderId="5" xfId="0" applyFill="1" applyBorder="1" applyAlignment="1" applyProtection="1">
      <alignment horizontal="left" vertical="center" wrapText="1"/>
      <protection locked="0"/>
    </xf>
    <xf numFmtId="0" fontId="20" fillId="0" borderId="0" xfId="0" applyFont="1" applyAlignment="1">
      <alignment horizontal="center" wrapText="1"/>
    </xf>
    <xf numFmtId="0" fontId="15" fillId="10" borderId="4" xfId="0" applyFont="1" applyFill="1" applyBorder="1" applyAlignment="1" applyProtection="1">
      <alignment horizontal="left" vertical="center" wrapText="1"/>
      <protection locked="0"/>
    </xf>
    <xf numFmtId="0" fontId="35" fillId="3" borderId="0" xfId="0" applyFont="1" applyFill="1" applyAlignment="1">
      <alignment horizontal="center" vertical="center" readingOrder="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Alignment="1">
      <alignment vertical="center"/>
    </xf>
    <xf numFmtId="164" fontId="20" fillId="3" borderId="0" xfId="0" applyNumberFormat="1" applyFont="1" applyFill="1" applyAlignment="1">
      <alignment vertical="center"/>
    </xf>
    <xf numFmtId="0" fontId="35" fillId="3" borderId="0" xfId="0" applyFont="1" applyFill="1" applyAlignment="1">
      <alignment horizontal="center" vertical="center" wrapText="1"/>
    </xf>
    <xf numFmtId="166" fontId="35" fillId="7" borderId="0" xfId="0" applyNumberFormat="1" applyFont="1" applyFill="1" applyAlignment="1">
      <alignment horizontal="center" vertical="center" wrapText="1"/>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Alignment="1">
      <alignment horizontal="center" vertical="center" wrapText="1" readingOrder="1"/>
    </xf>
    <xf numFmtId="165" fontId="18" fillId="0" borderId="0" xfId="2" applyFont="1" applyAlignment="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Alignment="1">
      <alignment horizontal="center" vertical="center" wrapText="1" readingOrder="1"/>
    </xf>
    <xf numFmtId="0" fontId="20" fillId="0" borderId="0" xfId="0" applyFont="1" applyAlignment="1">
      <alignment wrapText="1"/>
    </xf>
    <xf numFmtId="0" fontId="16" fillId="0" borderId="0" xfId="0" applyFont="1"/>
    <xf numFmtId="0" fontId="12" fillId="9" borderId="0" xfId="1" applyFont="1" applyFill="1" applyAlignment="1">
      <alignment vertical="center" wrapText="1"/>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22" fillId="2" borderId="0" xfId="0" applyFont="1" applyFill="1" applyAlignment="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5" fillId="3" borderId="0" xfId="0" applyFont="1" applyFill="1" applyAlignment="1">
      <alignment horizontal="center" vertical="center" wrapText="1"/>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35" fillId="7" borderId="0" xfId="0" applyFont="1" applyFill="1" applyAlignment="1">
      <alignment horizontal="center" vertical="center" wrapText="1"/>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61"/>
  <sheetViews>
    <sheetView topLeftCell="A19" zoomScale="85" zoomScaleNormal="85" workbookViewId="0"/>
  </sheetViews>
  <sheetFormatPr defaultColWidth="0" defaultRowHeight="14" zeroHeight="1" x14ac:dyDescent="0.3"/>
  <cols>
    <col min="1" max="1" width="219.26953125" style="43" customWidth="1"/>
    <col min="2" max="2" width="33.26953125" style="42" customWidth="1"/>
    <col min="3" max="16384" width="8.7265625" hidden="1"/>
  </cols>
  <sheetData>
    <row r="1" spans="1:2" ht="23.25" customHeight="1" x14ac:dyDescent="0.3">
      <c r="A1" s="41" t="s">
        <v>86</v>
      </c>
    </row>
    <row r="2" spans="1:2" ht="33" customHeight="1" x14ac:dyDescent="0.3">
      <c r="A2" s="117" t="s">
        <v>119</v>
      </c>
    </row>
    <row r="3" spans="1:2" ht="17.25" customHeight="1" x14ac:dyDescent="0.3"/>
    <row r="4" spans="1:2" ht="23.25" customHeight="1" x14ac:dyDescent="0.3">
      <c r="A4" s="79" t="s">
        <v>124</v>
      </c>
    </row>
    <row r="5" spans="1:2" ht="17.25" customHeight="1" x14ac:dyDescent="0.3"/>
    <row r="6" spans="1:2" ht="23.25" customHeight="1" x14ac:dyDescent="0.3">
      <c r="A6" s="44" t="s">
        <v>14</v>
      </c>
    </row>
    <row r="7" spans="1:2" ht="17.25" customHeight="1" x14ac:dyDescent="0.3">
      <c r="A7" s="45" t="s">
        <v>16</v>
      </c>
    </row>
    <row r="8" spans="1:2" ht="17.25" customHeight="1" x14ac:dyDescent="0.3">
      <c r="A8" s="45" t="s">
        <v>90</v>
      </c>
    </row>
    <row r="9" spans="1:2" ht="17.25" customHeight="1" x14ac:dyDescent="0.3">
      <c r="A9" s="45"/>
    </row>
    <row r="10" spans="1:2" ht="23.25" customHeight="1" x14ac:dyDescent="0.25">
      <c r="A10" s="44" t="s">
        <v>17</v>
      </c>
      <c r="B10" s="85" t="s">
        <v>128</v>
      </c>
    </row>
    <row r="11" spans="1:2" ht="17.25" customHeight="1" x14ac:dyDescent="0.3">
      <c r="A11" s="46" t="s">
        <v>27</v>
      </c>
    </row>
    <row r="12" spans="1:2" ht="17.25" customHeight="1" x14ac:dyDescent="0.3">
      <c r="A12" s="45" t="s">
        <v>18</v>
      </c>
    </row>
    <row r="13" spans="1:2" ht="17.25" customHeight="1" x14ac:dyDescent="0.3">
      <c r="A13" s="45" t="s">
        <v>19</v>
      </c>
    </row>
    <row r="14" spans="1:2" ht="17.25" customHeight="1" x14ac:dyDescent="0.3">
      <c r="A14" s="47" t="s">
        <v>20</v>
      </c>
    </row>
    <row r="15" spans="1:2" ht="17.25" customHeight="1" x14ac:dyDescent="0.3">
      <c r="A15" s="45" t="s">
        <v>21</v>
      </c>
    </row>
    <row r="16" spans="1:2" ht="17.25" customHeight="1" x14ac:dyDescent="0.3">
      <c r="A16" s="45"/>
    </row>
    <row r="17" spans="1:1" ht="23.25" customHeight="1" x14ac:dyDescent="0.3">
      <c r="A17" s="44" t="s">
        <v>22</v>
      </c>
    </row>
    <row r="18" spans="1:1" ht="17.25" customHeight="1" x14ac:dyDescent="0.3">
      <c r="A18" s="47" t="s">
        <v>10</v>
      </c>
    </row>
    <row r="19" spans="1:1" ht="17.25" customHeight="1" x14ac:dyDescent="0.3">
      <c r="A19" s="47" t="s">
        <v>26</v>
      </c>
    </row>
    <row r="20" spans="1:1" ht="17.25" customHeight="1" x14ac:dyDescent="0.3">
      <c r="A20" s="53" t="s">
        <v>118</v>
      </c>
    </row>
    <row r="21" spans="1:1" ht="17.25" customHeight="1" x14ac:dyDescent="0.3">
      <c r="A21" s="48"/>
    </row>
    <row r="22" spans="1:1" ht="23.25" customHeight="1" x14ac:dyDescent="0.3">
      <c r="A22" s="44" t="s">
        <v>11</v>
      </c>
    </row>
    <row r="23" spans="1:1" ht="17.25" customHeight="1" x14ac:dyDescent="0.3">
      <c r="A23" s="48" t="s">
        <v>85</v>
      </c>
    </row>
    <row r="24" spans="1:1" ht="17.25" customHeight="1" x14ac:dyDescent="0.3">
      <c r="A24" s="48"/>
    </row>
    <row r="25" spans="1:1" ht="23.25" customHeight="1" x14ac:dyDescent="0.3">
      <c r="A25" s="44" t="s">
        <v>54</v>
      </c>
    </row>
    <row r="26" spans="1:1" ht="17.25" customHeight="1" x14ac:dyDescent="0.3">
      <c r="A26" s="49" t="s">
        <v>60</v>
      </c>
    </row>
    <row r="27" spans="1:1" ht="32.25" customHeight="1" x14ac:dyDescent="0.3">
      <c r="A27" s="47" t="s">
        <v>112</v>
      </c>
    </row>
    <row r="28" spans="1:1" ht="17.25" customHeight="1" x14ac:dyDescent="0.3">
      <c r="A28" s="49" t="s">
        <v>55</v>
      </c>
    </row>
    <row r="29" spans="1:1" ht="32.25" customHeight="1" x14ac:dyDescent="0.3">
      <c r="A29" s="47" t="s">
        <v>150</v>
      </c>
    </row>
    <row r="30" spans="1:1" ht="17.25" customHeight="1" x14ac:dyDescent="0.3">
      <c r="A30" s="49" t="s">
        <v>12</v>
      </c>
    </row>
    <row r="31" spans="1:1" ht="17.25" customHeight="1" x14ac:dyDescent="0.3">
      <c r="A31" s="47" t="s">
        <v>56</v>
      </c>
    </row>
    <row r="32" spans="1:1" ht="17.25" customHeight="1" x14ac:dyDescent="0.3">
      <c r="A32" s="49" t="s">
        <v>57</v>
      </c>
    </row>
    <row r="33" spans="1:1" ht="32.25" customHeight="1" x14ac:dyDescent="0.3">
      <c r="A33" s="47" t="s">
        <v>58</v>
      </c>
    </row>
    <row r="34" spans="1:1" ht="32.25" customHeight="1" x14ac:dyDescent="0.3">
      <c r="A34" s="46" t="s">
        <v>23</v>
      </c>
    </row>
    <row r="35" spans="1:1" ht="17.25" customHeight="1" x14ac:dyDescent="0.3">
      <c r="A35" s="49" t="s">
        <v>47</v>
      </c>
    </row>
    <row r="36" spans="1:1" ht="32.25" customHeight="1" x14ac:dyDescent="0.3">
      <c r="A36" s="47" t="s">
        <v>130</v>
      </c>
    </row>
    <row r="37" spans="1:1" ht="32.25" customHeight="1" x14ac:dyDescent="0.3">
      <c r="A37" s="47" t="s">
        <v>25</v>
      </c>
    </row>
    <row r="38" spans="1:1" ht="32.25" customHeight="1" x14ac:dyDescent="0.3">
      <c r="A38" s="47" t="s">
        <v>61</v>
      </c>
    </row>
    <row r="39" spans="1:1" ht="17.25" customHeight="1" x14ac:dyDescent="0.3">
      <c r="A39" s="46"/>
    </row>
    <row r="40" spans="1:1" ht="22.5" customHeight="1" x14ac:dyDescent="0.3">
      <c r="A40" s="44" t="s">
        <v>5</v>
      </c>
    </row>
    <row r="41" spans="1:1" ht="17.25" customHeight="1" x14ac:dyDescent="0.3">
      <c r="A41" s="53" t="s">
        <v>120</v>
      </c>
    </row>
    <row r="42" spans="1:1" ht="17.25" customHeight="1" x14ac:dyDescent="0.3">
      <c r="A42" s="50" t="s">
        <v>68</v>
      </c>
    </row>
    <row r="43" spans="1:1" ht="17.25" customHeight="1" x14ac:dyDescent="0.3">
      <c r="A43" s="48" t="s">
        <v>131</v>
      </c>
    </row>
    <row r="44" spans="1:1" ht="32.25" customHeight="1" x14ac:dyDescent="0.3">
      <c r="A44" s="48" t="s">
        <v>103</v>
      </c>
    </row>
    <row r="45" spans="1:1" ht="32.25" customHeight="1" x14ac:dyDescent="0.3">
      <c r="A45" s="48" t="s">
        <v>69</v>
      </c>
    </row>
    <row r="46" spans="1:1" ht="17.25" customHeight="1" x14ac:dyDescent="0.3">
      <c r="A46" s="51" t="s">
        <v>132</v>
      </c>
    </row>
    <row r="47" spans="1:1" ht="32.25" customHeight="1" x14ac:dyDescent="0.3">
      <c r="A47" s="47" t="s">
        <v>70</v>
      </c>
    </row>
    <row r="48" spans="1:1" ht="32.25" customHeight="1" x14ac:dyDescent="0.3">
      <c r="A48" s="47" t="s">
        <v>62</v>
      </c>
    </row>
    <row r="49" spans="1:1" ht="32.25" customHeight="1" x14ac:dyDescent="0.3">
      <c r="A49" s="48" t="s">
        <v>151</v>
      </c>
    </row>
    <row r="50" spans="1:1" ht="17.25" customHeight="1" x14ac:dyDescent="0.3">
      <c r="A50" s="48" t="s">
        <v>71</v>
      </c>
    </row>
    <row r="51" spans="1:1" ht="17.25" customHeight="1" x14ac:dyDescent="0.3">
      <c r="A51" s="48" t="s">
        <v>24</v>
      </c>
    </row>
    <row r="52" spans="1:1" ht="17.25" customHeight="1" x14ac:dyDescent="0.3">
      <c r="A52" s="48"/>
    </row>
    <row r="53" spans="1:1" ht="22.5" customHeight="1" x14ac:dyDescent="0.3">
      <c r="A53" s="44" t="s">
        <v>59</v>
      </c>
    </row>
    <row r="54" spans="1:1" ht="32.25" customHeight="1" x14ac:dyDescent="0.3">
      <c r="A54" s="117" t="s">
        <v>121</v>
      </c>
    </row>
    <row r="55" spans="1:1" ht="17.25" customHeight="1" x14ac:dyDescent="0.3">
      <c r="A55" s="52" t="s">
        <v>122</v>
      </c>
    </row>
    <row r="56" spans="1:1" ht="17.25" customHeight="1" x14ac:dyDescent="0.3">
      <c r="A56" s="53" t="s">
        <v>75</v>
      </c>
    </row>
    <row r="57" spans="1:1" ht="17.25" customHeight="1" x14ac:dyDescent="0.3">
      <c r="A57" s="53" t="s">
        <v>123</v>
      </c>
    </row>
    <row r="58" spans="1:1" ht="17.25" customHeight="1" x14ac:dyDescent="0.3">
      <c r="A58" s="54" t="s">
        <v>74</v>
      </c>
    </row>
    <row r="59" spans="1:1" x14ac:dyDescent="0.3"/>
    <row r="60" spans="1:1" hidden="1" x14ac:dyDescent="0.3"/>
    <row r="61" spans="1:1" hidden="1" x14ac:dyDescent="0.3">
      <c r="A61" s="55"/>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2" r:id="rId6" display="http://www.ssc.govt.nz/sites/all/files/ce-expense-disclosures-guide-agency-staff-2017.docx" xr:uid="{00000000-0004-0000-0000-000005000000}"/>
    <hyperlink ref="A54" r:id="rId7" display="http://www.ssc.govt.nz/sites/all/files/ce-expense-disclosures-guide-agency-staff-2017.docx" xr:uid="{00000000-0004-0000-0000-000006000000}"/>
    <hyperlink ref="A57" r:id="rId8" display="They are posted on agency websites and linked to www.data.govt.nz. See: https://www.data.govt.nz/toolkit/how-do-i-add-or-update-our-chief-executive-expenses/" xr:uid="{00000000-0004-0000-00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76"/>
  <sheetViews>
    <sheetView zoomScaleNormal="100" workbookViewId="0">
      <selection activeCell="C16" sqref="C16"/>
    </sheetView>
  </sheetViews>
  <sheetFormatPr defaultColWidth="0" defaultRowHeight="12.5" zeroHeight="1" x14ac:dyDescent="0.25"/>
  <cols>
    <col min="1" max="1" width="35.7265625" customWidth="1"/>
    <col min="2" max="2" width="21.6328125" customWidth="1"/>
    <col min="3" max="3" width="33.6328125" customWidth="1"/>
    <col min="4" max="4" width="4.36328125" customWidth="1"/>
    <col min="5" max="5" width="29" customWidth="1"/>
    <col min="6" max="6" width="19" customWidth="1"/>
    <col min="7" max="7" width="42" customWidth="1"/>
    <col min="8" max="11" width="9.08984375" hidden="1" customWidth="1"/>
    <col min="12" max="16384" width="9.08984375" hidden="1"/>
  </cols>
  <sheetData>
    <row r="1" spans="1:11" ht="26.25" customHeight="1" x14ac:dyDescent="0.25">
      <c r="A1" s="121" t="s">
        <v>98</v>
      </c>
      <c r="B1" s="121"/>
      <c r="C1" s="121"/>
      <c r="D1" s="121"/>
      <c r="E1" s="121"/>
      <c r="F1" s="121"/>
      <c r="G1" s="19"/>
      <c r="H1" s="19"/>
      <c r="I1" s="19"/>
      <c r="J1" s="19"/>
      <c r="K1" s="19"/>
    </row>
    <row r="2" spans="1:11" ht="21" customHeight="1" x14ac:dyDescent="0.25">
      <c r="A2" s="3" t="s">
        <v>2</v>
      </c>
      <c r="B2" s="122" t="s">
        <v>226</v>
      </c>
      <c r="C2" s="122"/>
      <c r="D2" s="122"/>
      <c r="E2" s="122"/>
      <c r="F2" s="122"/>
      <c r="G2" s="19"/>
      <c r="H2" s="19"/>
      <c r="I2" s="19"/>
      <c r="J2" s="19"/>
      <c r="K2" s="19"/>
    </row>
    <row r="3" spans="1:11" ht="21" customHeight="1" x14ac:dyDescent="0.25">
      <c r="A3" s="3" t="s">
        <v>99</v>
      </c>
      <c r="B3" s="122" t="s">
        <v>227</v>
      </c>
      <c r="C3" s="122"/>
      <c r="D3" s="122"/>
      <c r="E3" s="122"/>
      <c r="F3" s="122"/>
      <c r="G3" s="19"/>
      <c r="H3" s="19"/>
      <c r="I3" s="19"/>
      <c r="J3" s="19"/>
      <c r="K3" s="19"/>
    </row>
    <row r="4" spans="1:11" ht="21" customHeight="1" x14ac:dyDescent="0.25">
      <c r="A4" s="3" t="s">
        <v>79</v>
      </c>
      <c r="B4" s="123">
        <v>43282</v>
      </c>
      <c r="C4" s="123"/>
      <c r="D4" s="123"/>
      <c r="E4" s="123"/>
      <c r="F4" s="123"/>
      <c r="G4" s="19"/>
      <c r="H4" s="19"/>
      <c r="I4" s="19"/>
      <c r="J4" s="19"/>
      <c r="K4" s="19"/>
    </row>
    <row r="5" spans="1:11" ht="21" customHeight="1" x14ac:dyDescent="0.25">
      <c r="A5" s="3" t="s">
        <v>80</v>
      </c>
      <c r="B5" s="123">
        <v>43646</v>
      </c>
      <c r="C5" s="123"/>
      <c r="D5" s="123"/>
      <c r="E5" s="123"/>
      <c r="F5" s="123"/>
      <c r="G5" s="19"/>
      <c r="H5" s="19"/>
      <c r="I5" s="19"/>
      <c r="J5" s="19"/>
      <c r="K5" s="19"/>
    </row>
    <row r="6" spans="1:11" ht="21" customHeight="1" x14ac:dyDescent="0.25">
      <c r="A6" s="3" t="s">
        <v>104</v>
      </c>
      <c r="B6" s="120" t="str">
        <f>IF(AND(Travel!B7&lt;&gt;A30,Hospitality!B7&lt;&gt;A30,'All other expenses'!B7&lt;&gt;A30,'Gifts and benefits'!B7&lt;&gt;A30),A31,IF(AND(Travel!B7=A30,Hospitality!B7=A30,'All other expenses'!B7=A30,'Gifts and benefits'!B7=A30),A33,A32))</f>
        <v>Data and totals have not yet been checked and confirmed for any sheet</v>
      </c>
      <c r="C6" s="120"/>
      <c r="D6" s="120"/>
      <c r="E6" s="120"/>
      <c r="F6" s="120"/>
      <c r="G6" s="25"/>
      <c r="H6" s="19"/>
      <c r="I6" s="19"/>
      <c r="J6" s="19"/>
      <c r="K6" s="19"/>
    </row>
    <row r="7" spans="1:11" ht="21" customHeight="1" x14ac:dyDescent="0.25">
      <c r="A7" s="3" t="s">
        <v>133</v>
      </c>
      <c r="B7" s="119"/>
      <c r="C7" s="119"/>
      <c r="D7" s="119"/>
      <c r="E7" s="119"/>
      <c r="F7" s="119"/>
      <c r="G7" s="25"/>
      <c r="H7" s="19"/>
      <c r="I7" s="19"/>
      <c r="J7" s="19"/>
      <c r="K7" s="19"/>
    </row>
    <row r="8" spans="1:11" ht="21" customHeight="1" x14ac:dyDescent="0.25">
      <c r="A8" s="3" t="s">
        <v>100</v>
      </c>
      <c r="B8" s="119"/>
      <c r="C8" s="119"/>
      <c r="D8" s="119"/>
      <c r="E8" s="119"/>
      <c r="F8" s="119"/>
      <c r="G8" s="25"/>
      <c r="H8" s="19"/>
      <c r="I8" s="19"/>
      <c r="J8" s="19"/>
      <c r="K8" s="19"/>
    </row>
    <row r="9" spans="1:11" ht="66.75" customHeight="1" x14ac:dyDescent="0.25">
      <c r="A9" s="118" t="s">
        <v>125</v>
      </c>
      <c r="B9" s="118"/>
      <c r="C9" s="118"/>
      <c r="D9" s="118"/>
      <c r="E9" s="118"/>
      <c r="F9" s="118"/>
      <c r="G9" s="25"/>
      <c r="H9" s="19"/>
      <c r="I9" s="19"/>
      <c r="J9" s="19"/>
      <c r="K9" s="19"/>
    </row>
    <row r="10" spans="1:11" s="116" customFormat="1" ht="36" customHeight="1" x14ac:dyDescent="0.3">
      <c r="A10" s="110" t="s">
        <v>48</v>
      </c>
      <c r="B10" s="111" t="s">
        <v>31</v>
      </c>
      <c r="C10" s="111" t="s">
        <v>65</v>
      </c>
      <c r="D10" s="112"/>
      <c r="E10" s="113" t="s">
        <v>47</v>
      </c>
      <c r="F10" s="114" t="s">
        <v>72</v>
      </c>
      <c r="G10" s="115"/>
      <c r="H10" s="115"/>
      <c r="I10" s="115"/>
      <c r="J10" s="115"/>
      <c r="K10" s="115"/>
    </row>
    <row r="11" spans="1:11" ht="27.75" customHeight="1" x14ac:dyDescent="0.35">
      <c r="A11" s="9" t="s">
        <v>84</v>
      </c>
      <c r="B11" s="65">
        <f>B15+B16+B17</f>
        <v>12687.309999999998</v>
      </c>
      <c r="C11" s="71" t="str">
        <f>IF(Travel!B6="",A34,Travel!B6)</f>
        <v>Figures include GST (where applicable)</v>
      </c>
      <c r="D11" s="6"/>
      <c r="E11" s="9" t="s">
        <v>95</v>
      </c>
      <c r="F11" s="35">
        <f>'Gifts and benefits'!C25</f>
        <v>0</v>
      </c>
      <c r="G11" s="31"/>
      <c r="H11" s="31"/>
      <c r="I11" s="31"/>
      <c r="J11" s="31"/>
      <c r="K11" s="31"/>
    </row>
    <row r="12" spans="1:11" ht="27.75" customHeight="1" x14ac:dyDescent="0.35">
      <c r="A12" s="9" t="s">
        <v>12</v>
      </c>
      <c r="B12" s="65">
        <f>Hospitality!B25</f>
        <v>1181.4000000000001</v>
      </c>
      <c r="C12" s="71" t="str">
        <f>IF(Hospitality!B6="",A34,Hospitality!B6)</f>
        <v>Figures include GST (where applicable)</v>
      </c>
      <c r="D12" s="6"/>
      <c r="E12" s="9" t="s">
        <v>96</v>
      </c>
      <c r="F12" s="35">
        <f>'Gifts and benefits'!C26</f>
        <v>0</v>
      </c>
      <c r="G12" s="31"/>
      <c r="H12" s="31"/>
      <c r="I12" s="31"/>
      <c r="J12" s="31"/>
      <c r="K12" s="31"/>
    </row>
    <row r="13" spans="1:11" ht="27.75" customHeight="1" x14ac:dyDescent="0.25">
      <c r="A13" s="9" t="s">
        <v>30</v>
      </c>
      <c r="B13" s="65">
        <f>'All other expenses'!B26</f>
        <v>519.64</v>
      </c>
      <c r="C13" s="71" t="str">
        <f>IF('All other expenses'!B6="",A34,'All other expenses'!B6)</f>
        <v>Figures include GST (where applicable)</v>
      </c>
      <c r="D13" s="6"/>
      <c r="E13" s="9" t="s">
        <v>97</v>
      </c>
      <c r="F13" s="35">
        <f>'Gifts and benefits'!C27</f>
        <v>0</v>
      </c>
      <c r="G13" s="19"/>
      <c r="H13" s="19"/>
      <c r="I13" s="19"/>
      <c r="J13" s="19"/>
      <c r="K13" s="19"/>
    </row>
    <row r="14" spans="1:11" ht="12.75" customHeight="1" x14ac:dyDescent="0.25">
      <c r="A14" s="8"/>
      <c r="B14" s="66"/>
      <c r="C14" s="72"/>
      <c r="D14" s="36"/>
      <c r="E14" s="6"/>
      <c r="F14" s="37"/>
      <c r="G14" s="19"/>
      <c r="H14" s="19"/>
      <c r="I14" s="19"/>
      <c r="J14" s="19"/>
      <c r="K14" s="19"/>
    </row>
    <row r="15" spans="1:11" ht="27.75" customHeight="1" x14ac:dyDescent="0.25">
      <c r="A15" s="10" t="s">
        <v>45</v>
      </c>
      <c r="B15" s="67">
        <f>Travel!B47</f>
        <v>6528.15</v>
      </c>
      <c r="C15" s="73" t="str">
        <f>C11</f>
        <v>Figures include GST (where applicable)</v>
      </c>
      <c r="D15" s="6"/>
      <c r="E15" s="6"/>
      <c r="F15" s="37"/>
      <c r="G15" s="19"/>
      <c r="H15" s="19"/>
      <c r="I15" s="19"/>
      <c r="J15" s="19"/>
      <c r="K15" s="19"/>
    </row>
    <row r="16" spans="1:11" ht="27.75" customHeight="1" x14ac:dyDescent="0.25">
      <c r="A16" s="10" t="s">
        <v>91</v>
      </c>
      <c r="B16" s="67">
        <f>Travel!B101</f>
        <v>6159.1599999999989</v>
      </c>
      <c r="C16" s="73" t="str">
        <f>C11</f>
        <v>Figures include GST (where applicable)</v>
      </c>
      <c r="D16" s="38"/>
      <c r="E16" s="6"/>
      <c r="F16" s="39"/>
      <c r="G16" s="19"/>
      <c r="H16" s="19"/>
      <c r="I16" s="19"/>
      <c r="J16" s="19"/>
      <c r="K16" s="19"/>
    </row>
    <row r="17" spans="1:11" ht="27.75" customHeight="1" x14ac:dyDescent="0.25">
      <c r="A17" s="10" t="s">
        <v>46</v>
      </c>
      <c r="B17" s="67">
        <f>Travel!B115</f>
        <v>0</v>
      </c>
      <c r="C17" s="73" t="str">
        <f>C11</f>
        <v>Figures include GST (where applicable)</v>
      </c>
      <c r="D17" s="6"/>
      <c r="E17" s="6"/>
      <c r="F17" s="39"/>
      <c r="G17" s="19"/>
      <c r="H17" s="19"/>
      <c r="I17" s="19"/>
      <c r="J17" s="19"/>
      <c r="K17" s="19"/>
    </row>
    <row r="18" spans="1:11" ht="27.75" customHeight="1" x14ac:dyDescent="0.3">
      <c r="A18" s="19"/>
      <c r="B18" s="21"/>
      <c r="C18" s="19"/>
      <c r="D18" s="5"/>
      <c r="E18" s="5"/>
      <c r="F18" s="30"/>
      <c r="G18" s="19"/>
      <c r="H18" s="19"/>
      <c r="I18" s="19"/>
      <c r="J18" s="19"/>
      <c r="K18" s="19"/>
    </row>
    <row r="19" spans="1:11" ht="13" x14ac:dyDescent="0.3">
      <c r="A19" s="20" t="s">
        <v>8</v>
      </c>
      <c r="B19" s="21"/>
      <c r="C19" s="19"/>
      <c r="D19" s="19"/>
      <c r="E19" s="19"/>
      <c r="F19" s="19"/>
      <c r="G19" s="19"/>
      <c r="H19" s="19"/>
      <c r="I19" s="19"/>
      <c r="J19" s="19"/>
      <c r="K19" s="19"/>
    </row>
    <row r="20" spans="1:11" x14ac:dyDescent="0.25">
      <c r="A20" s="22" t="s">
        <v>9</v>
      </c>
      <c r="D20" s="19"/>
      <c r="E20" s="19"/>
      <c r="F20" s="19"/>
      <c r="G20" s="19"/>
      <c r="H20" s="19"/>
      <c r="I20" s="19"/>
      <c r="J20" s="19"/>
      <c r="K20" s="19"/>
    </row>
    <row r="21" spans="1:11" ht="12.65" customHeight="1" x14ac:dyDescent="0.25">
      <c r="A21" s="22" t="s">
        <v>66</v>
      </c>
      <c r="D21" s="19"/>
      <c r="E21" s="19"/>
      <c r="F21" s="19"/>
      <c r="G21" s="19"/>
      <c r="H21" s="19"/>
      <c r="I21" s="19"/>
      <c r="J21" s="19"/>
      <c r="K21" s="19"/>
    </row>
    <row r="22" spans="1:11" ht="12.65" customHeight="1" x14ac:dyDescent="0.25">
      <c r="A22" s="22" t="s">
        <v>81</v>
      </c>
      <c r="D22" s="19"/>
      <c r="E22" s="19"/>
      <c r="F22" s="19"/>
      <c r="G22" s="19"/>
      <c r="H22" s="19"/>
      <c r="I22" s="19"/>
      <c r="J22" s="19"/>
      <c r="K22" s="19"/>
    </row>
    <row r="23" spans="1:11" ht="12.65" customHeight="1" x14ac:dyDescent="0.25">
      <c r="A23" s="22" t="s">
        <v>101</v>
      </c>
      <c r="D23" s="19"/>
      <c r="E23" s="19"/>
      <c r="F23" s="19"/>
      <c r="G23" s="19"/>
      <c r="H23" s="19"/>
      <c r="I23" s="19"/>
      <c r="J23" s="19"/>
      <c r="K23" s="19"/>
    </row>
    <row r="24" spans="1:11" x14ac:dyDescent="0.25">
      <c r="A24" s="28"/>
      <c r="B24" s="19"/>
      <c r="C24" s="19"/>
      <c r="D24" s="19"/>
      <c r="E24" s="19"/>
      <c r="F24" s="19"/>
      <c r="G24" s="19"/>
      <c r="H24" s="19"/>
      <c r="I24" s="19"/>
      <c r="J24" s="19"/>
      <c r="K24" s="19"/>
    </row>
    <row r="25" spans="1:11" ht="13" hidden="1" x14ac:dyDescent="0.3">
      <c r="A25" s="13" t="s">
        <v>141</v>
      </c>
      <c r="B25" s="14"/>
      <c r="C25" s="14"/>
      <c r="D25" s="14"/>
      <c r="E25" s="14"/>
      <c r="F25" s="14"/>
      <c r="G25" s="19"/>
      <c r="H25" s="19"/>
      <c r="I25" s="19"/>
      <c r="J25" s="19"/>
      <c r="K25" s="19"/>
    </row>
    <row r="26" spans="1:11" ht="12.75" hidden="1" customHeight="1" x14ac:dyDescent="0.25">
      <c r="A26" s="12" t="s">
        <v>157</v>
      </c>
      <c r="B26" s="4"/>
      <c r="C26" s="4"/>
      <c r="D26" s="12"/>
      <c r="E26" s="12"/>
      <c r="F26" s="12"/>
      <c r="G26" s="19"/>
      <c r="H26" s="19"/>
      <c r="I26" s="19"/>
      <c r="J26" s="19"/>
      <c r="K26" s="19"/>
    </row>
    <row r="27" spans="1:11" hidden="1" x14ac:dyDescent="0.25">
      <c r="A27" s="11" t="s">
        <v>64</v>
      </c>
      <c r="B27" s="11"/>
      <c r="C27" s="11"/>
      <c r="D27" s="11"/>
      <c r="E27" s="11"/>
      <c r="F27" s="11"/>
      <c r="G27" s="19"/>
      <c r="H27" s="19"/>
      <c r="I27" s="19"/>
      <c r="J27" s="19"/>
      <c r="K27" s="19"/>
    </row>
    <row r="28" spans="1:11" hidden="1" x14ac:dyDescent="0.25">
      <c r="A28" s="11" t="s">
        <v>28</v>
      </c>
      <c r="B28" s="11"/>
      <c r="C28" s="11"/>
      <c r="D28" s="11"/>
      <c r="E28" s="11"/>
      <c r="F28" s="11"/>
      <c r="G28" s="19"/>
      <c r="H28" s="19"/>
      <c r="I28" s="19"/>
      <c r="J28" s="19"/>
      <c r="K28" s="19"/>
    </row>
    <row r="29" spans="1:11" hidden="1" x14ac:dyDescent="0.25">
      <c r="A29" s="12" t="s">
        <v>115</v>
      </c>
      <c r="B29" s="12"/>
      <c r="C29" s="12"/>
      <c r="D29" s="12"/>
      <c r="E29" s="12"/>
      <c r="F29" s="12"/>
      <c r="G29" s="19"/>
      <c r="H29" s="19"/>
      <c r="I29" s="19"/>
      <c r="J29" s="19"/>
      <c r="K29" s="19"/>
    </row>
    <row r="30" spans="1:11" hidden="1" x14ac:dyDescent="0.25">
      <c r="A30" s="12" t="s">
        <v>116</v>
      </c>
      <c r="B30" s="12"/>
      <c r="C30" s="12"/>
      <c r="D30" s="12"/>
      <c r="E30" s="12"/>
      <c r="F30" s="12"/>
      <c r="G30" s="19"/>
      <c r="H30" s="19"/>
      <c r="I30" s="19"/>
      <c r="J30" s="19"/>
      <c r="K30" s="19"/>
    </row>
    <row r="31" spans="1:11" hidden="1" x14ac:dyDescent="0.25">
      <c r="A31" s="11" t="s">
        <v>106</v>
      </c>
      <c r="B31" s="11"/>
      <c r="C31" s="11"/>
      <c r="D31" s="11"/>
      <c r="E31" s="11"/>
      <c r="F31" s="11"/>
      <c r="G31" s="19"/>
      <c r="H31" s="19"/>
      <c r="I31" s="19"/>
      <c r="J31" s="19"/>
      <c r="K31" s="19"/>
    </row>
    <row r="32" spans="1:11" hidden="1" x14ac:dyDescent="0.25">
      <c r="A32" s="11" t="s">
        <v>107</v>
      </c>
      <c r="B32" s="11"/>
      <c r="C32" s="11"/>
      <c r="D32" s="11"/>
      <c r="E32" s="11"/>
      <c r="F32" s="11"/>
      <c r="G32" s="19"/>
      <c r="H32" s="19"/>
      <c r="I32" s="19"/>
      <c r="J32" s="19"/>
      <c r="K32" s="19"/>
    </row>
    <row r="33" spans="1:11" hidden="1" x14ac:dyDescent="0.25">
      <c r="A33" s="11" t="s">
        <v>105</v>
      </c>
      <c r="B33" s="11"/>
      <c r="C33" s="11"/>
      <c r="D33" s="11"/>
      <c r="E33" s="11"/>
      <c r="F33" s="11"/>
      <c r="G33" s="19"/>
      <c r="H33" s="19"/>
      <c r="I33" s="19"/>
      <c r="J33" s="19"/>
      <c r="K33" s="19"/>
    </row>
    <row r="34" spans="1:11" hidden="1" x14ac:dyDescent="0.25">
      <c r="A34" s="12" t="s">
        <v>67</v>
      </c>
      <c r="B34" s="12"/>
      <c r="C34" s="12"/>
      <c r="D34" s="12"/>
      <c r="E34" s="12"/>
      <c r="F34" s="12"/>
      <c r="G34" s="19"/>
      <c r="H34" s="19"/>
      <c r="I34" s="19"/>
      <c r="J34" s="19"/>
      <c r="K34" s="19"/>
    </row>
    <row r="35" spans="1:11" hidden="1" x14ac:dyDescent="0.25">
      <c r="A35" s="12" t="s">
        <v>73</v>
      </c>
      <c r="B35" s="12"/>
      <c r="C35" s="12"/>
      <c r="D35" s="12"/>
      <c r="E35" s="12"/>
      <c r="F35" s="12"/>
      <c r="G35" s="19"/>
      <c r="H35" s="19"/>
      <c r="I35" s="19"/>
      <c r="J35" s="19"/>
      <c r="K35" s="19"/>
    </row>
    <row r="36" spans="1:11" hidden="1" x14ac:dyDescent="0.25">
      <c r="A36" s="11" t="s">
        <v>94</v>
      </c>
      <c r="B36" s="69"/>
      <c r="C36" s="69"/>
      <c r="D36" s="69"/>
      <c r="E36" s="69"/>
      <c r="F36" s="69"/>
      <c r="G36" s="19"/>
      <c r="H36" s="19"/>
      <c r="I36" s="19"/>
      <c r="J36" s="19"/>
      <c r="K36" s="19"/>
    </row>
    <row r="37" spans="1:11" hidden="1" x14ac:dyDescent="0.25">
      <c r="A37" s="11" t="s">
        <v>63</v>
      </c>
      <c r="B37" s="69"/>
      <c r="C37" s="69"/>
      <c r="D37" s="69"/>
      <c r="E37" s="69"/>
      <c r="F37" s="69"/>
      <c r="G37" s="19"/>
      <c r="H37" s="19"/>
      <c r="I37" s="19"/>
      <c r="J37" s="19"/>
      <c r="K37" s="19"/>
    </row>
    <row r="38" spans="1:11" hidden="1" x14ac:dyDescent="0.25">
      <c r="A38" s="12" t="s">
        <v>38</v>
      </c>
      <c r="B38" s="4"/>
      <c r="C38" s="4"/>
      <c r="D38" s="4"/>
      <c r="E38" s="4"/>
      <c r="F38" s="4"/>
      <c r="G38" s="19"/>
      <c r="H38" s="19"/>
      <c r="I38" s="19"/>
      <c r="J38" s="19"/>
      <c r="K38" s="19"/>
    </row>
    <row r="39" spans="1:11" hidden="1" x14ac:dyDescent="0.25">
      <c r="A39" s="4" t="s">
        <v>39</v>
      </c>
      <c r="B39" s="4"/>
      <c r="C39" s="4"/>
      <c r="D39" s="4"/>
      <c r="E39" s="4"/>
      <c r="F39" s="4"/>
      <c r="G39" s="19"/>
      <c r="H39" s="19"/>
      <c r="I39" s="19"/>
      <c r="J39" s="19"/>
      <c r="K39" s="19"/>
    </row>
    <row r="40" spans="1:11" hidden="1" x14ac:dyDescent="0.25">
      <c r="A40" s="4" t="s">
        <v>41</v>
      </c>
      <c r="B40" s="4"/>
      <c r="C40" s="4"/>
      <c r="D40" s="4"/>
      <c r="E40" s="4"/>
      <c r="F40" s="4"/>
      <c r="G40" s="19"/>
      <c r="H40" s="19"/>
      <c r="I40" s="19"/>
      <c r="J40" s="19"/>
      <c r="K40" s="19"/>
    </row>
    <row r="41" spans="1:11" hidden="1" x14ac:dyDescent="0.25">
      <c r="A41" s="4" t="s">
        <v>40</v>
      </c>
      <c r="B41" s="4"/>
      <c r="C41" s="4"/>
      <c r="D41" s="4"/>
      <c r="E41" s="4"/>
      <c r="F41" s="4"/>
      <c r="G41" s="19"/>
      <c r="H41" s="19"/>
      <c r="I41" s="19"/>
      <c r="J41" s="19"/>
      <c r="K41" s="19"/>
    </row>
    <row r="42" spans="1:11" hidden="1" x14ac:dyDescent="0.25">
      <c r="A42" s="4" t="s">
        <v>42</v>
      </c>
      <c r="B42" s="4"/>
      <c r="C42" s="4"/>
      <c r="D42" s="4"/>
      <c r="E42" s="4"/>
      <c r="F42" s="4"/>
      <c r="G42" s="19"/>
      <c r="H42" s="19"/>
      <c r="I42" s="19"/>
      <c r="J42" s="19"/>
      <c r="K42" s="19"/>
    </row>
    <row r="43" spans="1:11" hidden="1" x14ac:dyDescent="0.25">
      <c r="A43" s="4" t="s">
        <v>43</v>
      </c>
      <c r="B43" s="4"/>
      <c r="C43" s="4"/>
      <c r="D43" s="4"/>
      <c r="E43" s="4"/>
      <c r="F43" s="4"/>
      <c r="G43" s="19"/>
      <c r="H43" s="19"/>
      <c r="I43" s="19"/>
      <c r="J43" s="19"/>
      <c r="K43" s="19"/>
    </row>
    <row r="44" spans="1:11" hidden="1" x14ac:dyDescent="0.25">
      <c r="A44" s="70" t="s">
        <v>36</v>
      </c>
      <c r="B44" s="69"/>
      <c r="C44" s="69"/>
      <c r="D44" s="69"/>
      <c r="E44" s="69"/>
      <c r="F44" s="69"/>
      <c r="G44" s="19"/>
      <c r="H44" s="19"/>
      <c r="I44" s="19"/>
      <c r="J44" s="19"/>
      <c r="K44" s="19"/>
    </row>
    <row r="45" spans="1:11" hidden="1" x14ac:dyDescent="0.25">
      <c r="A45" s="69" t="s">
        <v>34</v>
      </c>
      <c r="B45" s="69"/>
      <c r="C45" s="69"/>
      <c r="D45" s="69"/>
      <c r="E45" s="69"/>
      <c r="F45" s="69"/>
      <c r="G45" s="19"/>
      <c r="H45" s="19"/>
      <c r="I45" s="19"/>
      <c r="J45" s="19"/>
      <c r="K45" s="19"/>
    </row>
    <row r="46" spans="1:11" hidden="1" x14ac:dyDescent="0.25">
      <c r="A46" s="40">
        <v>-20000</v>
      </c>
      <c r="B46" s="4"/>
      <c r="C46" s="4"/>
      <c r="D46" s="4"/>
      <c r="E46" s="4"/>
      <c r="F46" s="4"/>
      <c r="G46" s="19"/>
      <c r="H46" s="19"/>
      <c r="I46" s="19"/>
      <c r="J46" s="19"/>
      <c r="K46" s="19"/>
    </row>
    <row r="47" spans="1:11" ht="25" hidden="1" x14ac:dyDescent="0.25">
      <c r="A47" s="104" t="s">
        <v>138</v>
      </c>
      <c r="B47" s="69"/>
      <c r="C47" s="69"/>
      <c r="D47" s="69"/>
      <c r="E47" s="69"/>
      <c r="F47" s="69"/>
      <c r="G47" s="19"/>
      <c r="H47" s="19"/>
      <c r="I47" s="19"/>
      <c r="J47" s="19"/>
      <c r="K47" s="19"/>
    </row>
    <row r="48" spans="1:11" ht="25" hidden="1" x14ac:dyDescent="0.25">
      <c r="A48" s="104" t="s">
        <v>137</v>
      </c>
      <c r="B48" s="69"/>
      <c r="C48" s="69"/>
      <c r="D48" s="69"/>
      <c r="E48" s="69"/>
      <c r="F48" s="69"/>
      <c r="G48" s="19"/>
      <c r="H48" s="19"/>
      <c r="I48" s="19"/>
      <c r="J48" s="19"/>
      <c r="K48" s="19"/>
    </row>
    <row r="49" spans="1:11" ht="25" hidden="1" x14ac:dyDescent="0.25">
      <c r="A49" s="105" t="s">
        <v>139</v>
      </c>
      <c r="B49" s="4"/>
      <c r="C49" s="4"/>
      <c r="D49" s="4"/>
      <c r="E49" s="4"/>
      <c r="F49" s="4"/>
      <c r="G49" s="19"/>
      <c r="H49" s="19"/>
      <c r="I49" s="19"/>
      <c r="J49" s="19"/>
      <c r="K49" s="19"/>
    </row>
    <row r="50" spans="1:11" ht="25" hidden="1" x14ac:dyDescent="0.25">
      <c r="A50" s="105" t="s">
        <v>113</v>
      </c>
      <c r="B50" s="4"/>
      <c r="C50" s="4"/>
      <c r="D50" s="4"/>
      <c r="E50" s="4"/>
      <c r="F50" s="4"/>
      <c r="G50" s="19"/>
      <c r="H50" s="19"/>
      <c r="I50" s="19"/>
      <c r="J50" s="19"/>
      <c r="K50" s="19"/>
    </row>
    <row r="51" spans="1:11" ht="37.5" hidden="1" x14ac:dyDescent="0.3">
      <c r="A51" s="105" t="s">
        <v>114</v>
      </c>
      <c r="B51" s="97"/>
      <c r="C51" s="97"/>
      <c r="D51" s="97"/>
      <c r="E51" s="12"/>
      <c r="F51" s="12"/>
      <c r="G51" s="19"/>
      <c r="H51" s="19"/>
      <c r="I51" s="19"/>
      <c r="J51" s="19"/>
      <c r="K51" s="19"/>
    </row>
    <row r="52" spans="1:11" ht="13" hidden="1" x14ac:dyDescent="0.3">
      <c r="A52" s="102" t="s">
        <v>117</v>
      </c>
      <c r="B52" s="96"/>
      <c r="C52" s="96"/>
      <c r="D52" s="96"/>
      <c r="E52" s="11"/>
      <c r="F52" s="11" t="b">
        <v>1</v>
      </c>
      <c r="G52" s="19"/>
      <c r="H52" s="19"/>
      <c r="I52" s="19"/>
      <c r="J52" s="19"/>
      <c r="K52" s="19"/>
    </row>
    <row r="53" spans="1:11" ht="13" hidden="1" x14ac:dyDescent="0.3">
      <c r="A53" s="103" t="s">
        <v>140</v>
      </c>
      <c r="B53" s="102"/>
      <c r="C53" s="102"/>
      <c r="D53" s="102"/>
      <c r="E53" s="11"/>
      <c r="F53" s="11" t="b">
        <v>0</v>
      </c>
      <c r="G53" s="19"/>
      <c r="H53" s="19"/>
      <c r="I53" s="19"/>
      <c r="J53" s="19"/>
      <c r="K53" s="19"/>
    </row>
    <row r="54" spans="1:11" ht="13" hidden="1" x14ac:dyDescent="0.25">
      <c r="A54" s="106"/>
      <c r="B54" s="98">
        <f>COUNT(Travel!B12:B46)</f>
        <v>30</v>
      </c>
      <c r="C54" s="98"/>
      <c r="D54" s="98">
        <f>COUNTIF(Travel!D12:D46,"*")</f>
        <v>30</v>
      </c>
      <c r="E54" s="99"/>
      <c r="F54" s="99" t="b">
        <f>MIN(B54,D54)=MAX(B54,D54)</f>
        <v>1</v>
      </c>
      <c r="G54" s="19"/>
      <c r="H54" s="19"/>
      <c r="I54" s="19"/>
      <c r="J54" s="19"/>
      <c r="K54" s="19"/>
    </row>
    <row r="55" spans="1:11" ht="13" hidden="1" x14ac:dyDescent="0.25">
      <c r="A55" s="106" t="s">
        <v>111</v>
      </c>
      <c r="B55" s="98">
        <f>COUNT(Travel!B51:B100)</f>
        <v>44</v>
      </c>
      <c r="C55" s="98"/>
      <c r="D55" s="98">
        <f>COUNTIF(Travel!D51:D100,"*")</f>
        <v>44</v>
      </c>
      <c r="E55" s="99"/>
      <c r="F55" s="99" t="b">
        <f>MIN(B55,D55)=MAX(B55,D55)</f>
        <v>1</v>
      </c>
    </row>
    <row r="56" spans="1:11" ht="13" hidden="1" x14ac:dyDescent="0.3">
      <c r="A56" s="107"/>
      <c r="B56" s="98">
        <f>COUNT(Travel!B105:B114)</f>
        <v>0</v>
      </c>
      <c r="C56" s="98"/>
      <c r="D56" s="98">
        <f>COUNTIF(Travel!D105:D114,"*")</f>
        <v>0</v>
      </c>
      <c r="E56" s="99"/>
      <c r="F56" s="99" t="b">
        <f>MIN(B56,D56)=MAX(B56,D56)</f>
        <v>1</v>
      </c>
    </row>
    <row r="57" spans="1:11" ht="13" hidden="1" x14ac:dyDescent="0.3">
      <c r="A57" s="108" t="s">
        <v>109</v>
      </c>
      <c r="B57" s="100">
        <f>COUNT(Hospitality!B11:B24)</f>
        <v>6</v>
      </c>
      <c r="C57" s="100"/>
      <c r="D57" s="100">
        <f>COUNTIF(Hospitality!D11:D24,"*")</f>
        <v>6</v>
      </c>
      <c r="E57" s="101"/>
      <c r="F57" s="101" t="b">
        <f>MIN(B57,D57)=MAX(B57,D57)</f>
        <v>1</v>
      </c>
    </row>
    <row r="58" spans="1:11" ht="13" hidden="1" x14ac:dyDescent="0.3">
      <c r="A58" s="109" t="s">
        <v>110</v>
      </c>
      <c r="B58" s="99">
        <f>COUNT('All other expenses'!B11:B25)</f>
        <v>12</v>
      </c>
      <c r="C58" s="99"/>
      <c r="D58" s="99">
        <f>COUNTIF('All other expenses'!D11:D25,"*")</f>
        <v>12</v>
      </c>
      <c r="E58" s="99"/>
      <c r="F58" s="99" t="b">
        <f>MIN(B58,D58)=MAX(B58,D58)</f>
        <v>1</v>
      </c>
    </row>
    <row r="59" spans="1:11" ht="13" hidden="1" x14ac:dyDescent="0.3">
      <c r="A59" s="108" t="s">
        <v>108</v>
      </c>
      <c r="B59" s="100">
        <f>COUNTIF('Gifts and benefits'!B11:B24,"*")</f>
        <v>0</v>
      </c>
      <c r="C59" s="100">
        <f>COUNTIF('Gifts and benefits'!C11:C24,"*")</f>
        <v>0</v>
      </c>
      <c r="D59" s="100"/>
      <c r="E59" s="100">
        <f>COUNTA('Gifts and benefits'!E11:E24)</f>
        <v>0</v>
      </c>
      <c r="F59" s="101" t="b">
        <f>MIN(B59,C59,E59)=MAX(B59,C59,E59)</f>
        <v>1</v>
      </c>
    </row>
    <row r="60" spans="1:11" x14ac:dyDescent="0.25"/>
    <row r="61" spans="1:11" hidden="1" x14ac:dyDescent="0.25"/>
    <row r="62" spans="1:11" hidden="1" x14ac:dyDescent="0.25"/>
    <row r="63" spans="1:11" hidden="1" x14ac:dyDescent="0.25"/>
    <row r="64" spans="1: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57"/>
  <sheetViews>
    <sheetView tabSelected="1" topLeftCell="A65" zoomScaleNormal="100" workbookViewId="0">
      <selection activeCell="C78" sqref="C78"/>
    </sheetView>
  </sheetViews>
  <sheetFormatPr defaultColWidth="0" defaultRowHeight="12.5" zeroHeight="1" x14ac:dyDescent="0.25"/>
  <cols>
    <col min="1" max="1" width="35.7265625" customWidth="1"/>
    <col min="2" max="2" width="14.26953125" customWidth="1"/>
    <col min="3" max="3" width="71.36328125" customWidth="1"/>
    <col min="4" max="4" width="50" customWidth="1"/>
    <col min="5" max="5" width="21.36328125" customWidth="1"/>
    <col min="6" max="6" width="37.6328125" customWidth="1"/>
    <col min="7" max="9" width="9.08984375" hidden="1" customWidth="1"/>
    <col min="10" max="13" width="0" hidden="1" customWidth="1"/>
    <col min="14" max="16384" width="9.08984375" hidden="1"/>
  </cols>
  <sheetData>
    <row r="1" spans="1:6" ht="26.25" customHeight="1" x14ac:dyDescent="0.25">
      <c r="A1" s="121" t="s">
        <v>6</v>
      </c>
      <c r="B1" s="121"/>
      <c r="C1" s="121"/>
      <c r="D1" s="121"/>
      <c r="E1" s="121"/>
      <c r="F1" s="19"/>
    </row>
    <row r="2" spans="1:6" ht="21" customHeight="1" x14ac:dyDescent="0.25">
      <c r="A2" s="3" t="s">
        <v>2</v>
      </c>
      <c r="B2" s="124" t="str">
        <f>'Summary and sign-off'!B2:F2</f>
        <v>External Reporting Board</v>
      </c>
      <c r="C2" s="124"/>
      <c r="D2" s="124"/>
      <c r="E2" s="124"/>
      <c r="F2" s="19"/>
    </row>
    <row r="3" spans="1:6" ht="21" customHeight="1" x14ac:dyDescent="0.25">
      <c r="A3" s="3" t="s">
        <v>3</v>
      </c>
      <c r="B3" s="124" t="str">
        <f>'Summary and sign-off'!B3:F3</f>
        <v>Warren Allen</v>
      </c>
      <c r="C3" s="124"/>
      <c r="D3" s="124"/>
      <c r="E3" s="124"/>
      <c r="F3" s="19"/>
    </row>
    <row r="4" spans="1:6" ht="21" customHeight="1" x14ac:dyDescent="0.25">
      <c r="A4" s="3" t="s">
        <v>77</v>
      </c>
      <c r="B4" s="124">
        <f>'Summary and sign-off'!B4:F4</f>
        <v>43282</v>
      </c>
      <c r="C4" s="124"/>
      <c r="D4" s="124"/>
      <c r="E4" s="124"/>
      <c r="F4" s="19"/>
    </row>
    <row r="5" spans="1:6" ht="21" customHeight="1" x14ac:dyDescent="0.25">
      <c r="A5" s="3" t="s">
        <v>78</v>
      </c>
      <c r="B5" s="124">
        <f>'Summary and sign-off'!B5:F5</f>
        <v>43646</v>
      </c>
      <c r="C5" s="124"/>
      <c r="D5" s="124"/>
      <c r="E5" s="124"/>
      <c r="F5" s="19"/>
    </row>
    <row r="6" spans="1:6" ht="21" customHeight="1" x14ac:dyDescent="0.25">
      <c r="A6" s="3" t="s">
        <v>29</v>
      </c>
      <c r="B6" s="119" t="s">
        <v>64</v>
      </c>
      <c r="C6" s="119"/>
      <c r="D6" s="119"/>
      <c r="E6" s="119"/>
      <c r="F6" s="19"/>
    </row>
    <row r="7" spans="1:6" ht="21" customHeight="1" x14ac:dyDescent="0.25">
      <c r="A7" s="3" t="s">
        <v>104</v>
      </c>
      <c r="B7" s="119"/>
      <c r="C7" s="119"/>
      <c r="D7" s="119"/>
      <c r="E7" s="119"/>
      <c r="F7" s="19"/>
    </row>
    <row r="8" spans="1:6" ht="36" customHeight="1" x14ac:dyDescent="0.3">
      <c r="A8" s="127" t="s">
        <v>4</v>
      </c>
      <c r="B8" s="128"/>
      <c r="C8" s="128"/>
      <c r="D8" s="128"/>
      <c r="E8" s="128"/>
      <c r="F8" s="21"/>
    </row>
    <row r="9" spans="1:6" ht="36" customHeight="1" x14ac:dyDescent="0.3">
      <c r="A9" s="129" t="s">
        <v>142</v>
      </c>
      <c r="B9" s="130"/>
      <c r="C9" s="130"/>
      <c r="D9" s="130"/>
      <c r="E9" s="130"/>
      <c r="F9" s="21"/>
    </row>
    <row r="10" spans="1:6" ht="24.75" customHeight="1" x14ac:dyDescent="0.35">
      <c r="A10" s="126" t="s">
        <v>143</v>
      </c>
      <c r="B10" s="131"/>
      <c r="C10" s="126"/>
      <c r="D10" s="126"/>
      <c r="E10" s="126"/>
      <c r="F10" s="31"/>
    </row>
    <row r="11" spans="1:6" ht="27" customHeight="1" x14ac:dyDescent="0.25">
      <c r="A11" s="26" t="s">
        <v>49</v>
      </c>
      <c r="B11" s="26" t="s">
        <v>144</v>
      </c>
      <c r="C11" s="26" t="s">
        <v>145</v>
      </c>
      <c r="D11" s="26" t="s">
        <v>102</v>
      </c>
      <c r="E11" s="26" t="s">
        <v>76</v>
      </c>
      <c r="F11" s="32"/>
    </row>
    <row r="12" spans="1:6" s="2" customFormat="1" hidden="1" x14ac:dyDescent="0.25">
      <c r="A12" s="78"/>
      <c r="B12" s="75"/>
      <c r="C12" s="76"/>
      <c r="D12" s="76"/>
      <c r="E12" s="77"/>
      <c r="F12" s="1"/>
    </row>
    <row r="13" spans="1:6" s="2" customFormat="1" x14ac:dyDescent="0.25">
      <c r="A13" s="74" t="s">
        <v>168</v>
      </c>
      <c r="B13" s="75">
        <v>81.7</v>
      </c>
      <c r="C13" s="76" t="s">
        <v>228</v>
      </c>
      <c r="D13" s="76" t="s">
        <v>174</v>
      </c>
      <c r="E13" s="77" t="s">
        <v>176</v>
      </c>
      <c r="F13" s="1"/>
    </row>
    <row r="14" spans="1:6" s="2" customFormat="1" x14ac:dyDescent="0.25">
      <c r="A14" s="74" t="s">
        <v>168</v>
      </c>
      <c r="B14" s="75">
        <v>76.72</v>
      </c>
      <c r="C14" s="76" t="s">
        <v>228</v>
      </c>
      <c r="D14" s="76" t="s">
        <v>174</v>
      </c>
      <c r="E14" s="77" t="s">
        <v>176</v>
      </c>
      <c r="F14" s="1"/>
    </row>
    <row r="15" spans="1:6" s="2" customFormat="1" x14ac:dyDescent="0.25">
      <c r="A15" s="74" t="s">
        <v>168</v>
      </c>
      <c r="B15" s="75">
        <v>547.78</v>
      </c>
      <c r="C15" s="76" t="s">
        <v>228</v>
      </c>
      <c r="D15" s="76" t="s">
        <v>175</v>
      </c>
      <c r="E15" s="77" t="s">
        <v>176</v>
      </c>
      <c r="F15" s="1"/>
    </row>
    <row r="16" spans="1:6" s="2" customFormat="1" x14ac:dyDescent="0.25">
      <c r="A16" s="74" t="s">
        <v>169</v>
      </c>
      <c r="B16" s="75">
        <v>355.06</v>
      </c>
      <c r="C16" s="76" t="s">
        <v>229</v>
      </c>
      <c r="D16" s="76" t="s">
        <v>175</v>
      </c>
      <c r="E16" s="77" t="s">
        <v>177</v>
      </c>
      <c r="F16" s="1"/>
    </row>
    <row r="17" spans="1:6" s="2" customFormat="1" x14ac:dyDescent="0.25">
      <c r="A17" s="74" t="s">
        <v>169</v>
      </c>
      <c r="B17" s="75">
        <v>160.66999999999999</v>
      </c>
      <c r="C17" s="76" t="s">
        <v>229</v>
      </c>
      <c r="D17" s="76" t="s">
        <v>187</v>
      </c>
      <c r="E17" s="77" t="s">
        <v>177</v>
      </c>
      <c r="F17" s="1"/>
    </row>
    <row r="18" spans="1:6" s="2" customFormat="1" x14ac:dyDescent="0.25">
      <c r="A18" s="74" t="s">
        <v>169</v>
      </c>
      <c r="B18" s="75">
        <v>32.549999999999997</v>
      </c>
      <c r="C18" s="76" t="s">
        <v>229</v>
      </c>
      <c r="D18" s="76" t="s">
        <v>194</v>
      </c>
      <c r="E18" s="77" t="s">
        <v>177</v>
      </c>
      <c r="F18" s="1"/>
    </row>
    <row r="19" spans="1:6" s="2" customFormat="1" x14ac:dyDescent="0.25">
      <c r="A19" s="74" t="s">
        <v>170</v>
      </c>
      <c r="B19" s="75">
        <v>28.03</v>
      </c>
      <c r="C19" s="76" t="s">
        <v>229</v>
      </c>
      <c r="D19" s="76" t="s">
        <v>196</v>
      </c>
      <c r="E19" s="77" t="s">
        <v>177</v>
      </c>
      <c r="F19" s="1"/>
    </row>
    <row r="20" spans="1:6" s="2" customFormat="1" x14ac:dyDescent="0.25">
      <c r="A20" s="74" t="s">
        <v>170</v>
      </c>
      <c r="B20" s="75">
        <v>168.32</v>
      </c>
      <c r="C20" s="76" t="s">
        <v>229</v>
      </c>
      <c r="D20" s="76" t="s">
        <v>175</v>
      </c>
      <c r="E20" s="77" t="s">
        <v>177</v>
      </c>
      <c r="F20" s="1"/>
    </row>
    <row r="21" spans="1:6" s="2" customFormat="1" x14ac:dyDescent="0.25">
      <c r="A21" s="74" t="s">
        <v>170</v>
      </c>
      <c r="B21" s="75">
        <v>18.920000000000002</v>
      </c>
      <c r="C21" s="76" t="s">
        <v>229</v>
      </c>
      <c r="D21" s="76" t="s">
        <v>194</v>
      </c>
      <c r="E21" s="77" t="s">
        <v>177</v>
      </c>
      <c r="F21" s="1"/>
    </row>
    <row r="22" spans="1:6" s="2" customFormat="1" x14ac:dyDescent="0.25">
      <c r="A22" s="74" t="s">
        <v>170</v>
      </c>
      <c r="B22" s="75">
        <v>15.83</v>
      </c>
      <c r="C22" s="76" t="s">
        <v>229</v>
      </c>
      <c r="D22" s="76" t="s">
        <v>194</v>
      </c>
      <c r="E22" s="77" t="s">
        <v>177</v>
      </c>
      <c r="F22" s="1"/>
    </row>
    <row r="23" spans="1:6" s="2" customFormat="1" x14ac:dyDescent="0.25">
      <c r="A23" s="74" t="s">
        <v>170</v>
      </c>
      <c r="B23" s="75">
        <v>239.34</v>
      </c>
      <c r="C23" s="76" t="s">
        <v>229</v>
      </c>
      <c r="D23" s="76" t="s">
        <v>187</v>
      </c>
      <c r="E23" s="77" t="s">
        <v>195</v>
      </c>
      <c r="F23" s="1"/>
    </row>
    <row r="24" spans="1:6" s="2" customFormat="1" ht="12.75" customHeight="1" x14ac:dyDescent="0.25">
      <c r="A24" s="74" t="s">
        <v>171</v>
      </c>
      <c r="B24" s="75">
        <v>389.04</v>
      </c>
      <c r="C24" s="76" t="s">
        <v>229</v>
      </c>
      <c r="D24" s="76" t="s">
        <v>175</v>
      </c>
      <c r="E24" s="77" t="s">
        <v>177</v>
      </c>
      <c r="F24" s="1"/>
    </row>
    <row r="25" spans="1:6" s="2" customFormat="1" x14ac:dyDescent="0.25">
      <c r="A25" s="74" t="s">
        <v>172</v>
      </c>
      <c r="B25" s="75">
        <v>719</v>
      </c>
      <c r="C25" s="76" t="s">
        <v>199</v>
      </c>
      <c r="D25" s="76" t="s">
        <v>175</v>
      </c>
      <c r="E25" s="77" t="s">
        <v>176</v>
      </c>
      <c r="F25" s="1"/>
    </row>
    <row r="26" spans="1:6" s="2" customFormat="1" x14ac:dyDescent="0.25">
      <c r="A26" s="74" t="s">
        <v>172</v>
      </c>
      <c r="B26" s="75">
        <v>55.43</v>
      </c>
      <c r="C26" s="76" t="s">
        <v>199</v>
      </c>
      <c r="D26" s="76" t="s">
        <v>174</v>
      </c>
      <c r="E26" s="77" t="s">
        <v>176</v>
      </c>
      <c r="F26" s="1"/>
    </row>
    <row r="27" spans="1:6" s="2" customFormat="1" x14ac:dyDescent="0.25">
      <c r="A27" s="74" t="s">
        <v>172</v>
      </c>
      <c r="B27" s="75">
        <v>47.3</v>
      </c>
      <c r="C27" s="76" t="s">
        <v>199</v>
      </c>
      <c r="D27" s="76" t="s">
        <v>174</v>
      </c>
      <c r="E27" s="77" t="s">
        <v>176</v>
      </c>
      <c r="F27" s="1"/>
    </row>
    <row r="28" spans="1:6" s="2" customFormat="1" x14ac:dyDescent="0.25">
      <c r="A28" s="74" t="s">
        <v>201</v>
      </c>
      <c r="B28" s="75">
        <v>70.62</v>
      </c>
      <c r="C28" s="76" t="s">
        <v>199</v>
      </c>
      <c r="D28" s="76" t="s">
        <v>174</v>
      </c>
      <c r="E28" s="77" t="s">
        <v>176</v>
      </c>
      <c r="F28" s="1"/>
    </row>
    <row r="29" spans="1:6" s="2" customFormat="1" x14ac:dyDescent="0.25">
      <c r="A29" s="74" t="s">
        <v>202</v>
      </c>
      <c r="B29" s="75">
        <v>42.9</v>
      </c>
      <c r="C29" s="76" t="s">
        <v>199</v>
      </c>
      <c r="D29" s="76" t="s">
        <v>174</v>
      </c>
      <c r="E29" s="77" t="s">
        <v>176</v>
      </c>
      <c r="F29" s="1"/>
    </row>
    <row r="30" spans="1:6" s="2" customFormat="1" x14ac:dyDescent="0.25">
      <c r="A30" s="74" t="s">
        <v>173</v>
      </c>
      <c r="B30" s="75">
        <f>234.24+437.24</f>
        <v>671.48</v>
      </c>
      <c r="C30" s="76" t="s">
        <v>229</v>
      </c>
      <c r="D30" s="76" t="s">
        <v>175</v>
      </c>
      <c r="E30" s="77" t="s">
        <v>178</v>
      </c>
      <c r="F30" s="1"/>
    </row>
    <row r="31" spans="1:6" s="2" customFormat="1" x14ac:dyDescent="0.25">
      <c r="A31" s="74" t="s">
        <v>173</v>
      </c>
      <c r="B31" s="75">
        <v>71.709999999999994</v>
      </c>
      <c r="C31" s="76" t="s">
        <v>229</v>
      </c>
      <c r="D31" s="76" t="s">
        <v>194</v>
      </c>
      <c r="E31" s="77" t="s">
        <v>178</v>
      </c>
      <c r="F31" s="1"/>
    </row>
    <row r="32" spans="1:6" s="2" customFormat="1" x14ac:dyDescent="0.25">
      <c r="A32" s="74" t="s">
        <v>193</v>
      </c>
      <c r="B32" s="75">
        <v>218.43</v>
      </c>
      <c r="C32" s="76" t="s">
        <v>229</v>
      </c>
      <c r="D32" s="76" t="s">
        <v>187</v>
      </c>
      <c r="E32" s="77" t="s">
        <v>178</v>
      </c>
      <c r="F32" s="1"/>
    </row>
    <row r="33" spans="1:6" s="2" customFormat="1" x14ac:dyDescent="0.25">
      <c r="A33" s="74" t="s">
        <v>193</v>
      </c>
      <c r="B33" s="75">
        <v>85.34</v>
      </c>
      <c r="C33" s="76" t="s">
        <v>229</v>
      </c>
      <c r="D33" s="76" t="s">
        <v>194</v>
      </c>
      <c r="E33" s="77" t="s">
        <v>178</v>
      </c>
      <c r="F33" s="1"/>
    </row>
    <row r="34" spans="1:6" s="2" customFormat="1" x14ac:dyDescent="0.25">
      <c r="A34" s="74" t="s">
        <v>191</v>
      </c>
      <c r="B34" s="75">
        <f>328.64+252.66</f>
        <v>581.29999999999995</v>
      </c>
      <c r="C34" s="76" t="s">
        <v>229</v>
      </c>
      <c r="D34" s="76" t="s">
        <v>175</v>
      </c>
      <c r="E34" s="77" t="s">
        <v>178</v>
      </c>
      <c r="F34" s="1"/>
    </row>
    <row r="35" spans="1:6" s="2" customFormat="1" x14ac:dyDescent="0.25">
      <c r="A35" s="74" t="s">
        <v>191</v>
      </c>
      <c r="B35" s="75">
        <v>77.400000000000006</v>
      </c>
      <c r="C35" s="76" t="s">
        <v>229</v>
      </c>
      <c r="D35" s="76" t="s">
        <v>194</v>
      </c>
      <c r="E35" s="77" t="s">
        <v>178</v>
      </c>
      <c r="F35" s="1"/>
    </row>
    <row r="36" spans="1:6" s="2" customFormat="1" x14ac:dyDescent="0.25">
      <c r="A36" s="74" t="s">
        <v>218</v>
      </c>
      <c r="B36" s="75">
        <v>61.63</v>
      </c>
      <c r="C36" s="76" t="s">
        <v>229</v>
      </c>
      <c r="D36" s="76" t="s">
        <v>194</v>
      </c>
      <c r="E36" s="77" t="s">
        <v>178</v>
      </c>
      <c r="F36" s="1"/>
    </row>
    <row r="37" spans="1:6" s="2" customFormat="1" x14ac:dyDescent="0.25">
      <c r="A37" s="74" t="s">
        <v>218</v>
      </c>
      <c r="B37" s="75">
        <v>166.48</v>
      </c>
      <c r="C37" s="76" t="s">
        <v>229</v>
      </c>
      <c r="D37" s="76" t="s">
        <v>187</v>
      </c>
      <c r="E37" s="77" t="s">
        <v>178</v>
      </c>
      <c r="F37" s="1"/>
    </row>
    <row r="38" spans="1:6" s="2" customFormat="1" x14ac:dyDescent="0.25">
      <c r="A38" s="74" t="s">
        <v>223</v>
      </c>
      <c r="B38" s="75">
        <f>366.35+307.54+68</f>
        <v>741.8900000000001</v>
      </c>
      <c r="C38" s="76" t="s">
        <v>224</v>
      </c>
      <c r="D38" s="76" t="s">
        <v>175</v>
      </c>
      <c r="E38" s="77" t="s">
        <v>176</v>
      </c>
      <c r="F38" s="1"/>
    </row>
    <row r="39" spans="1:6" s="2" customFormat="1" x14ac:dyDescent="0.25">
      <c r="A39" s="74" t="s">
        <v>223</v>
      </c>
      <c r="B39" s="75">
        <v>43.24</v>
      </c>
      <c r="C39" s="76" t="s">
        <v>224</v>
      </c>
      <c r="D39" s="76" t="s">
        <v>174</v>
      </c>
      <c r="E39" s="77" t="s">
        <v>176</v>
      </c>
      <c r="F39" s="1"/>
    </row>
    <row r="40" spans="1:6" s="2" customFormat="1" x14ac:dyDescent="0.25">
      <c r="A40" s="74" t="s">
        <v>221</v>
      </c>
      <c r="B40" s="75">
        <v>636</v>
      </c>
      <c r="C40" s="76" t="s">
        <v>229</v>
      </c>
      <c r="D40" s="76" t="s">
        <v>175</v>
      </c>
      <c r="E40" s="77" t="s">
        <v>176</v>
      </c>
      <c r="F40" s="1"/>
    </row>
    <row r="41" spans="1:6" s="2" customFormat="1" x14ac:dyDescent="0.25">
      <c r="A41" s="74" t="s">
        <v>221</v>
      </c>
      <c r="B41" s="75">
        <v>37.94</v>
      </c>
      <c r="C41" s="76" t="s">
        <v>229</v>
      </c>
      <c r="D41" s="76" t="s">
        <v>174</v>
      </c>
      <c r="E41" s="77" t="s">
        <v>176</v>
      </c>
      <c r="F41" s="1"/>
    </row>
    <row r="42" spans="1:6" s="2" customFormat="1" x14ac:dyDescent="0.25">
      <c r="A42" s="74" t="s">
        <v>225</v>
      </c>
      <c r="B42" s="75">
        <v>86.1</v>
      </c>
      <c r="C42" s="76" t="s">
        <v>229</v>
      </c>
      <c r="D42" s="76" t="s">
        <v>174</v>
      </c>
      <c r="E42" s="77" t="s">
        <v>176</v>
      </c>
      <c r="F42" s="1"/>
    </row>
    <row r="43" spans="1:6" s="2" customFormat="1" x14ac:dyDescent="0.25">
      <c r="A43" s="74"/>
      <c r="B43" s="75"/>
      <c r="C43" s="76"/>
      <c r="D43" s="76"/>
      <c r="E43" s="77"/>
      <c r="F43" s="1"/>
    </row>
    <row r="44" spans="1:6" s="2" customFormat="1" x14ac:dyDescent="0.25">
      <c r="A44" s="74"/>
      <c r="B44" s="75"/>
      <c r="C44" s="76"/>
      <c r="D44" s="76"/>
      <c r="E44" s="77"/>
      <c r="F44" s="1"/>
    </row>
    <row r="45" spans="1:6" s="2" customFormat="1" x14ac:dyDescent="0.25">
      <c r="A45" s="74"/>
      <c r="B45" s="75"/>
      <c r="C45" s="76"/>
      <c r="D45" s="76"/>
      <c r="E45" s="77"/>
      <c r="F45" s="1"/>
    </row>
    <row r="46" spans="1:6" s="2" customFormat="1" hidden="1" x14ac:dyDescent="0.25">
      <c r="A46" s="88"/>
      <c r="B46" s="89"/>
      <c r="C46" s="90"/>
      <c r="D46" s="90"/>
      <c r="E46" s="91"/>
      <c r="F46" s="1"/>
    </row>
    <row r="47" spans="1:6" ht="19.5" customHeight="1" x14ac:dyDescent="0.25">
      <c r="A47" s="92" t="s">
        <v>154</v>
      </c>
      <c r="B47" s="93">
        <f>SUM(B12:B46)</f>
        <v>6528.15</v>
      </c>
      <c r="C47" s="94" t="str">
        <f>IF(SUBTOTAL(3,B12:B46)=SUBTOTAL(103,B12:B46),'Summary and sign-off'!$A$47,'Summary and sign-off'!$A$48)</f>
        <v>Check - there are no hidden rows with data</v>
      </c>
      <c r="D47" s="125" t="str">
        <f>IF('Summary and sign-off'!F54='Summary and sign-off'!F53,'Summary and sign-off'!A50,'Summary and sign-off'!A49)</f>
        <v>Check - each entry provides sufficient information</v>
      </c>
      <c r="E47" s="125"/>
      <c r="F47" s="19"/>
    </row>
    <row r="48" spans="1:6" ht="10.5" customHeight="1" x14ac:dyDescent="0.3">
      <c r="A48" s="19"/>
      <c r="B48" s="21"/>
      <c r="C48" s="19"/>
      <c r="D48" s="19"/>
      <c r="E48" s="19"/>
      <c r="F48" s="19"/>
    </row>
    <row r="49" spans="1:6" ht="24.75" customHeight="1" x14ac:dyDescent="0.35">
      <c r="A49" s="126" t="s">
        <v>92</v>
      </c>
      <c r="B49" s="126"/>
      <c r="C49" s="126"/>
      <c r="D49" s="126"/>
      <c r="E49" s="126"/>
      <c r="F49" s="31"/>
    </row>
    <row r="50" spans="1:6" ht="27" customHeight="1" x14ac:dyDescent="0.25">
      <c r="A50" s="26" t="s">
        <v>49</v>
      </c>
      <c r="B50" s="26" t="s">
        <v>31</v>
      </c>
      <c r="C50" s="26" t="s">
        <v>146</v>
      </c>
      <c r="D50" s="26" t="s">
        <v>102</v>
      </c>
      <c r="E50" s="26" t="s">
        <v>76</v>
      </c>
      <c r="F50" s="32"/>
    </row>
    <row r="51" spans="1:6" s="2" customFormat="1" hidden="1" x14ac:dyDescent="0.25">
      <c r="A51" s="78"/>
      <c r="B51" s="75"/>
      <c r="C51" s="76"/>
      <c r="D51" s="76"/>
      <c r="E51" s="77"/>
      <c r="F51" s="1"/>
    </row>
    <row r="52" spans="1:6" s="2" customFormat="1" x14ac:dyDescent="0.25">
      <c r="A52" s="78" t="s">
        <v>179</v>
      </c>
      <c r="B52" s="75">
        <v>34.299999999999997</v>
      </c>
      <c r="C52" s="76" t="s">
        <v>230</v>
      </c>
      <c r="D52" s="76" t="s">
        <v>174</v>
      </c>
      <c r="E52" s="77" t="s">
        <v>188</v>
      </c>
      <c r="F52" s="1"/>
    </row>
    <row r="53" spans="1:6" s="2" customFormat="1" x14ac:dyDescent="0.25">
      <c r="A53" s="78" t="s">
        <v>180</v>
      </c>
      <c r="B53" s="75">
        <v>88.1</v>
      </c>
      <c r="C53" s="76" t="s">
        <v>236</v>
      </c>
      <c r="D53" s="76" t="s">
        <v>174</v>
      </c>
      <c r="E53" s="77" t="s">
        <v>188</v>
      </c>
      <c r="F53" s="1"/>
    </row>
    <row r="54" spans="1:6" s="2" customFormat="1" x14ac:dyDescent="0.25">
      <c r="A54" s="78" t="s">
        <v>180</v>
      </c>
      <c r="B54" s="75">
        <v>91.6</v>
      </c>
      <c r="C54" s="76" t="s">
        <v>236</v>
      </c>
      <c r="D54" s="76" t="s">
        <v>174</v>
      </c>
      <c r="E54" s="77" t="s">
        <v>188</v>
      </c>
      <c r="F54" s="1"/>
    </row>
    <row r="55" spans="1:6" s="2" customFormat="1" x14ac:dyDescent="0.25">
      <c r="A55" s="78" t="s">
        <v>180</v>
      </c>
      <c r="B55" s="75">
        <v>257</v>
      </c>
      <c r="C55" s="76" t="s">
        <v>236</v>
      </c>
      <c r="D55" s="76" t="s">
        <v>175</v>
      </c>
      <c r="E55" s="77" t="s">
        <v>188</v>
      </c>
      <c r="F55" s="1"/>
    </row>
    <row r="56" spans="1:6" s="2" customFormat="1" x14ac:dyDescent="0.25">
      <c r="A56" s="78" t="s">
        <v>181</v>
      </c>
      <c r="B56" s="75">
        <v>266.64999999999998</v>
      </c>
      <c r="C56" s="76" t="s">
        <v>231</v>
      </c>
      <c r="D56" s="76" t="s">
        <v>175</v>
      </c>
      <c r="E56" s="77" t="s">
        <v>188</v>
      </c>
      <c r="F56" s="1"/>
    </row>
    <row r="57" spans="1:6" s="2" customFormat="1" x14ac:dyDescent="0.25">
      <c r="A57" s="78" t="s">
        <v>181</v>
      </c>
      <c r="B57" s="75">
        <v>99.13</v>
      </c>
      <c r="C57" s="76" t="s">
        <v>231</v>
      </c>
      <c r="D57" s="76" t="s">
        <v>174</v>
      </c>
      <c r="E57" s="77" t="s">
        <v>188</v>
      </c>
      <c r="F57" s="1"/>
    </row>
    <row r="58" spans="1:6" s="2" customFormat="1" x14ac:dyDescent="0.25">
      <c r="A58" s="78" t="s">
        <v>182</v>
      </c>
      <c r="B58" s="75">
        <f>336.7+125</f>
        <v>461.7</v>
      </c>
      <c r="C58" s="76" t="s">
        <v>255</v>
      </c>
      <c r="D58" s="76" t="s">
        <v>175</v>
      </c>
      <c r="E58" s="77" t="s">
        <v>189</v>
      </c>
      <c r="F58" s="1"/>
    </row>
    <row r="59" spans="1:6" s="2" customFormat="1" x14ac:dyDescent="0.25">
      <c r="A59" s="78" t="s">
        <v>182</v>
      </c>
      <c r="B59" s="75">
        <v>40.799999999999997</v>
      </c>
      <c r="C59" s="76" t="s">
        <v>255</v>
      </c>
      <c r="D59" s="76" t="s">
        <v>174</v>
      </c>
      <c r="E59" s="77" t="s">
        <v>189</v>
      </c>
      <c r="F59" s="1"/>
    </row>
    <row r="60" spans="1:6" s="2" customFormat="1" x14ac:dyDescent="0.25">
      <c r="A60" s="78" t="s">
        <v>182</v>
      </c>
      <c r="B60" s="75">
        <v>50.1</v>
      </c>
      <c r="C60" s="76" t="s">
        <v>255</v>
      </c>
      <c r="D60" s="76" t="s">
        <v>174</v>
      </c>
      <c r="E60" s="77" t="s">
        <v>189</v>
      </c>
      <c r="F60" s="1"/>
    </row>
    <row r="61" spans="1:6" s="2" customFormat="1" x14ac:dyDescent="0.25">
      <c r="A61" s="78" t="s">
        <v>182</v>
      </c>
      <c r="B61" s="75">
        <v>440</v>
      </c>
      <c r="C61" s="76" t="s">
        <v>255</v>
      </c>
      <c r="D61" s="76" t="s">
        <v>187</v>
      </c>
      <c r="E61" s="77" t="s">
        <v>189</v>
      </c>
      <c r="F61" s="1"/>
    </row>
    <row r="62" spans="1:6" s="2" customFormat="1" x14ac:dyDescent="0.25">
      <c r="A62" s="78" t="s">
        <v>169</v>
      </c>
      <c r="B62" s="75">
        <v>207.85</v>
      </c>
      <c r="C62" s="76" t="s">
        <v>232</v>
      </c>
      <c r="D62" s="76" t="s">
        <v>175</v>
      </c>
      <c r="E62" s="77" t="s">
        <v>188</v>
      </c>
      <c r="F62" s="1"/>
    </row>
    <row r="63" spans="1:6" s="2" customFormat="1" x14ac:dyDescent="0.25">
      <c r="A63" s="78" t="s">
        <v>169</v>
      </c>
      <c r="B63" s="75">
        <v>32.200000000000003</v>
      </c>
      <c r="C63" s="76" t="s">
        <v>232</v>
      </c>
      <c r="D63" s="76" t="s">
        <v>174</v>
      </c>
      <c r="E63" s="77" t="s">
        <v>188</v>
      </c>
      <c r="F63" s="1"/>
    </row>
    <row r="64" spans="1:6" s="2" customFormat="1" x14ac:dyDescent="0.25">
      <c r="A64" s="78" t="s">
        <v>169</v>
      </c>
      <c r="B64" s="75">
        <v>78.099999999999994</v>
      </c>
      <c r="C64" s="76" t="s">
        <v>232</v>
      </c>
      <c r="D64" s="76" t="s">
        <v>174</v>
      </c>
      <c r="E64" s="77" t="s">
        <v>188</v>
      </c>
      <c r="F64" s="1"/>
    </row>
    <row r="65" spans="1:6" s="2" customFormat="1" x14ac:dyDescent="0.25">
      <c r="A65" s="78" t="s">
        <v>183</v>
      </c>
      <c r="B65" s="75">
        <v>83.5</v>
      </c>
      <c r="C65" s="76" t="s">
        <v>190</v>
      </c>
      <c r="D65" s="76" t="s">
        <v>174</v>
      </c>
      <c r="E65" s="77" t="s">
        <v>188</v>
      </c>
      <c r="F65" s="1"/>
    </row>
    <row r="66" spans="1:6" s="2" customFormat="1" x14ac:dyDescent="0.25">
      <c r="A66" s="78" t="s">
        <v>183</v>
      </c>
      <c r="B66" s="75">
        <v>82.5</v>
      </c>
      <c r="C66" s="76" t="s">
        <v>190</v>
      </c>
      <c r="D66" s="76" t="s">
        <v>174</v>
      </c>
      <c r="E66" s="77" t="s">
        <v>188</v>
      </c>
      <c r="F66" s="1"/>
    </row>
    <row r="67" spans="1:6" s="2" customFormat="1" x14ac:dyDescent="0.25">
      <c r="A67" s="78" t="s">
        <v>183</v>
      </c>
      <c r="B67" s="75">
        <v>286</v>
      </c>
      <c r="C67" s="76" t="s">
        <v>190</v>
      </c>
      <c r="D67" s="76" t="s">
        <v>175</v>
      </c>
      <c r="E67" s="77" t="s">
        <v>188</v>
      </c>
      <c r="F67" s="1"/>
    </row>
    <row r="68" spans="1:6" s="2" customFormat="1" ht="25" x14ac:dyDescent="0.25">
      <c r="A68" s="78" t="s">
        <v>184</v>
      </c>
      <c r="B68" s="75">
        <v>381.5</v>
      </c>
      <c r="C68" s="76" t="s">
        <v>233</v>
      </c>
      <c r="D68" s="76" t="s">
        <v>175</v>
      </c>
      <c r="E68" s="77" t="s">
        <v>188</v>
      </c>
      <c r="F68" s="1"/>
    </row>
    <row r="69" spans="1:6" s="2" customFormat="1" ht="25" x14ac:dyDescent="0.25">
      <c r="A69" s="78" t="s">
        <v>184</v>
      </c>
      <c r="B69" s="75">
        <v>192</v>
      </c>
      <c r="C69" s="76" t="s">
        <v>233</v>
      </c>
      <c r="D69" s="76" t="s">
        <v>187</v>
      </c>
      <c r="E69" s="77" t="s">
        <v>188</v>
      </c>
      <c r="F69" s="1"/>
    </row>
    <row r="70" spans="1:6" s="2" customFormat="1" ht="25" x14ac:dyDescent="0.25">
      <c r="A70" s="78" t="s">
        <v>184</v>
      </c>
      <c r="B70" s="75">
        <v>17.100000000000001</v>
      </c>
      <c r="C70" s="76" t="s">
        <v>233</v>
      </c>
      <c r="D70" s="76" t="s">
        <v>174</v>
      </c>
      <c r="E70" s="77" t="s">
        <v>188</v>
      </c>
      <c r="F70" s="1"/>
    </row>
    <row r="71" spans="1:6" s="2" customFormat="1" ht="25" x14ac:dyDescent="0.25">
      <c r="A71" s="78" t="s">
        <v>197</v>
      </c>
      <c r="B71" s="75">
        <v>15.3</v>
      </c>
      <c r="C71" s="76" t="s">
        <v>233</v>
      </c>
      <c r="D71" s="76" t="s">
        <v>174</v>
      </c>
      <c r="E71" s="77" t="s">
        <v>188</v>
      </c>
      <c r="F71" s="1"/>
    </row>
    <row r="72" spans="1:6" s="2" customFormat="1" ht="25" x14ac:dyDescent="0.25">
      <c r="A72" s="78" t="s">
        <v>197</v>
      </c>
      <c r="B72" s="75">
        <v>81.7</v>
      </c>
      <c r="C72" s="76" t="s">
        <v>233</v>
      </c>
      <c r="D72" s="76" t="s">
        <v>174</v>
      </c>
      <c r="E72" s="77" t="s">
        <v>188</v>
      </c>
      <c r="F72" s="1"/>
    </row>
    <row r="73" spans="1:6" s="2" customFormat="1" ht="25" x14ac:dyDescent="0.25">
      <c r="A73" s="78" t="s">
        <v>197</v>
      </c>
      <c r="B73" s="75">
        <v>42.4</v>
      </c>
      <c r="C73" s="76" t="s">
        <v>233</v>
      </c>
      <c r="D73" s="76" t="s">
        <v>198</v>
      </c>
      <c r="E73" s="77" t="s">
        <v>188</v>
      </c>
      <c r="F73" s="1"/>
    </row>
    <row r="74" spans="1:6" s="2" customFormat="1" x14ac:dyDescent="0.25">
      <c r="A74" s="78" t="s">
        <v>185</v>
      </c>
      <c r="B74" s="75">
        <v>221</v>
      </c>
      <c r="C74" s="76" t="s">
        <v>256</v>
      </c>
      <c r="D74" s="76" t="s">
        <v>175</v>
      </c>
      <c r="E74" s="77" t="s">
        <v>188</v>
      </c>
      <c r="F74" s="1"/>
    </row>
    <row r="75" spans="1:6" s="2" customFormat="1" x14ac:dyDescent="0.25">
      <c r="A75" s="78" t="s">
        <v>185</v>
      </c>
      <c r="B75" s="75">
        <v>205.03</v>
      </c>
      <c r="C75" s="76" t="s">
        <v>256</v>
      </c>
      <c r="D75" s="76" t="s">
        <v>187</v>
      </c>
      <c r="E75" s="77" t="s">
        <v>188</v>
      </c>
      <c r="F75" s="1"/>
    </row>
    <row r="76" spans="1:6" s="2" customFormat="1" x14ac:dyDescent="0.25">
      <c r="A76" s="78" t="s">
        <v>185</v>
      </c>
      <c r="B76" s="75">
        <v>85.5</v>
      </c>
      <c r="C76" s="76" t="s">
        <v>256</v>
      </c>
      <c r="D76" s="76" t="s">
        <v>174</v>
      </c>
      <c r="E76" s="77" t="s">
        <v>188</v>
      </c>
      <c r="F76" s="1"/>
    </row>
    <row r="77" spans="1:6" s="2" customFormat="1" x14ac:dyDescent="0.25">
      <c r="A77" s="78" t="s">
        <v>186</v>
      </c>
      <c r="B77" s="75">
        <v>83.5</v>
      </c>
      <c r="C77" s="76" t="s">
        <v>256</v>
      </c>
      <c r="D77" s="76" t="s">
        <v>174</v>
      </c>
      <c r="E77" s="77" t="s">
        <v>188</v>
      </c>
      <c r="F77" s="1"/>
    </row>
    <row r="78" spans="1:6" s="2" customFormat="1" x14ac:dyDescent="0.25">
      <c r="A78" s="78" t="s">
        <v>192</v>
      </c>
      <c r="B78" s="75">
        <v>211</v>
      </c>
      <c r="C78" s="76" t="s">
        <v>207</v>
      </c>
      <c r="D78" s="76" t="s">
        <v>175</v>
      </c>
      <c r="E78" s="77" t="s">
        <v>188</v>
      </c>
      <c r="F78" s="1"/>
    </row>
    <row r="79" spans="1:6" s="2" customFormat="1" x14ac:dyDescent="0.25">
      <c r="A79" s="78" t="s">
        <v>192</v>
      </c>
      <c r="B79" s="75">
        <v>24.6</v>
      </c>
      <c r="C79" s="76" t="s">
        <v>207</v>
      </c>
      <c r="D79" s="76" t="s">
        <v>174</v>
      </c>
      <c r="E79" s="77" t="s">
        <v>188</v>
      </c>
      <c r="F79" s="1"/>
    </row>
    <row r="80" spans="1:6" s="2" customFormat="1" x14ac:dyDescent="0.25">
      <c r="A80" s="78" t="s">
        <v>192</v>
      </c>
      <c r="B80" s="75">
        <v>24.4</v>
      </c>
      <c r="C80" s="76" t="s">
        <v>207</v>
      </c>
      <c r="D80" s="76" t="s">
        <v>174</v>
      </c>
      <c r="E80" s="77" t="s">
        <v>188</v>
      </c>
      <c r="F80" s="1"/>
    </row>
    <row r="81" spans="1:6" s="2" customFormat="1" x14ac:dyDescent="0.25">
      <c r="A81" s="78" t="s">
        <v>192</v>
      </c>
      <c r="B81" s="75">
        <v>77</v>
      </c>
      <c r="C81" s="76" t="s">
        <v>207</v>
      </c>
      <c r="D81" s="76" t="s">
        <v>174</v>
      </c>
      <c r="E81" s="77" t="s">
        <v>188</v>
      </c>
      <c r="F81" s="1"/>
    </row>
    <row r="82" spans="1:6" s="2" customFormat="1" x14ac:dyDescent="0.25">
      <c r="A82" s="78" t="s">
        <v>192</v>
      </c>
      <c r="B82" s="75">
        <v>109.8</v>
      </c>
      <c r="C82" s="76" t="s">
        <v>207</v>
      </c>
      <c r="D82" s="76" t="s">
        <v>174</v>
      </c>
      <c r="E82" s="77" t="s">
        <v>188</v>
      </c>
      <c r="F82" s="1"/>
    </row>
    <row r="83" spans="1:6" s="2" customFormat="1" x14ac:dyDescent="0.25">
      <c r="A83" s="78" t="s">
        <v>212</v>
      </c>
      <c r="B83" s="75">
        <v>299</v>
      </c>
      <c r="C83" s="76" t="s">
        <v>217</v>
      </c>
      <c r="D83" s="76" t="s">
        <v>175</v>
      </c>
      <c r="E83" s="77" t="s">
        <v>188</v>
      </c>
      <c r="F83" s="1"/>
    </row>
    <row r="84" spans="1:6" s="2" customFormat="1" x14ac:dyDescent="0.25">
      <c r="A84" s="78" t="s">
        <v>212</v>
      </c>
      <c r="B84" s="75">
        <v>77</v>
      </c>
      <c r="C84" s="76" t="s">
        <v>217</v>
      </c>
      <c r="D84" s="76" t="s">
        <v>174</v>
      </c>
      <c r="E84" s="77" t="s">
        <v>188</v>
      </c>
      <c r="F84" s="1"/>
    </row>
    <row r="85" spans="1:6" s="2" customFormat="1" x14ac:dyDescent="0.25">
      <c r="A85" s="78" t="s">
        <v>212</v>
      </c>
      <c r="B85" s="75">
        <v>107.2</v>
      </c>
      <c r="C85" s="76" t="s">
        <v>217</v>
      </c>
      <c r="D85" s="76" t="s">
        <v>174</v>
      </c>
      <c r="E85" s="77" t="s">
        <v>188</v>
      </c>
      <c r="F85" s="1"/>
    </row>
    <row r="86" spans="1:6" s="2" customFormat="1" x14ac:dyDescent="0.25">
      <c r="A86" s="78" t="s">
        <v>219</v>
      </c>
      <c r="B86" s="75">
        <v>325</v>
      </c>
      <c r="C86" s="76" t="s">
        <v>234</v>
      </c>
      <c r="D86" s="76" t="s">
        <v>175</v>
      </c>
      <c r="E86" s="77" t="s">
        <v>188</v>
      </c>
      <c r="F86" s="1"/>
    </row>
    <row r="87" spans="1:6" s="2" customFormat="1" x14ac:dyDescent="0.25">
      <c r="A87" s="78" t="s">
        <v>219</v>
      </c>
      <c r="B87" s="75">
        <v>85.9</v>
      </c>
      <c r="C87" s="76" t="s">
        <v>234</v>
      </c>
      <c r="D87" s="76" t="s">
        <v>174</v>
      </c>
      <c r="E87" s="77" t="s">
        <v>188</v>
      </c>
      <c r="F87" s="1"/>
    </row>
    <row r="88" spans="1:6" s="2" customFormat="1" x14ac:dyDescent="0.25">
      <c r="A88" s="78" t="s">
        <v>219</v>
      </c>
      <c r="B88" s="75">
        <v>30.5</v>
      </c>
      <c r="C88" s="76" t="s">
        <v>234</v>
      </c>
      <c r="D88" s="76" t="s">
        <v>220</v>
      </c>
      <c r="E88" s="77" t="s">
        <v>188</v>
      </c>
      <c r="F88" s="1"/>
    </row>
    <row r="89" spans="1:6" s="2" customFormat="1" x14ac:dyDescent="0.25">
      <c r="A89" s="78" t="s">
        <v>210</v>
      </c>
      <c r="B89" s="75">
        <f>244+151</f>
        <v>395</v>
      </c>
      <c r="C89" s="76" t="s">
        <v>211</v>
      </c>
      <c r="D89" s="76" t="s">
        <v>175</v>
      </c>
      <c r="E89" s="77" t="s">
        <v>188</v>
      </c>
      <c r="F89" s="1"/>
    </row>
    <row r="90" spans="1:6" s="2" customFormat="1" x14ac:dyDescent="0.25">
      <c r="A90" s="78" t="s">
        <v>208</v>
      </c>
      <c r="B90" s="75">
        <v>79.900000000000006</v>
      </c>
      <c r="C90" s="76" t="s">
        <v>209</v>
      </c>
      <c r="D90" s="76" t="s">
        <v>174</v>
      </c>
      <c r="E90" s="77" t="s">
        <v>188</v>
      </c>
      <c r="F90" s="1"/>
    </row>
    <row r="91" spans="1:6" s="2" customFormat="1" x14ac:dyDescent="0.25">
      <c r="A91" s="78" t="s">
        <v>208</v>
      </c>
      <c r="B91" s="75">
        <v>84.1</v>
      </c>
      <c r="C91" s="76" t="s">
        <v>209</v>
      </c>
      <c r="D91" s="76" t="s">
        <v>174</v>
      </c>
      <c r="E91" s="77" t="s">
        <v>188</v>
      </c>
      <c r="F91" s="1"/>
    </row>
    <row r="92" spans="1:6" s="2" customFormat="1" x14ac:dyDescent="0.25">
      <c r="A92" s="78" t="s">
        <v>208</v>
      </c>
      <c r="B92" s="75">
        <v>78</v>
      </c>
      <c r="C92" s="76" t="s">
        <v>209</v>
      </c>
      <c r="D92" s="76" t="s">
        <v>175</v>
      </c>
      <c r="E92" s="77" t="s">
        <v>188</v>
      </c>
      <c r="F92" s="1"/>
    </row>
    <row r="93" spans="1:6" s="2" customFormat="1" x14ac:dyDescent="0.25">
      <c r="A93" s="78" t="s">
        <v>222</v>
      </c>
      <c r="B93" s="75">
        <v>98</v>
      </c>
      <c r="C93" s="76" t="s">
        <v>235</v>
      </c>
      <c r="D93" s="76" t="s">
        <v>175</v>
      </c>
      <c r="E93" s="77" t="s">
        <v>188</v>
      </c>
      <c r="F93" s="1"/>
    </row>
    <row r="94" spans="1:6" s="2" customFormat="1" x14ac:dyDescent="0.25">
      <c r="A94" s="78" t="s">
        <v>222</v>
      </c>
      <c r="B94" s="75">
        <v>19</v>
      </c>
      <c r="C94" s="76" t="s">
        <v>235</v>
      </c>
      <c r="D94" s="76" t="s">
        <v>174</v>
      </c>
      <c r="E94" s="77" t="s">
        <v>188</v>
      </c>
      <c r="F94" s="1"/>
    </row>
    <row r="95" spans="1:6" s="2" customFormat="1" x14ac:dyDescent="0.25">
      <c r="A95" s="78" t="s">
        <v>222</v>
      </c>
      <c r="B95" s="75">
        <v>109.2</v>
      </c>
      <c r="C95" s="76" t="s">
        <v>235</v>
      </c>
      <c r="D95" s="76" t="s">
        <v>174</v>
      </c>
      <c r="E95" s="77" t="s">
        <v>188</v>
      </c>
      <c r="F95" s="1"/>
    </row>
    <row r="96" spans="1:6" s="2" customFormat="1" x14ac:dyDescent="0.25">
      <c r="A96" s="78"/>
      <c r="B96" s="75"/>
      <c r="C96" s="76"/>
      <c r="D96" s="76"/>
      <c r="E96" s="77"/>
      <c r="F96" s="1"/>
    </row>
    <row r="97" spans="1:6" s="2" customFormat="1" x14ac:dyDescent="0.25">
      <c r="A97" s="78"/>
      <c r="B97" s="75"/>
      <c r="C97" s="76"/>
      <c r="D97" s="76"/>
      <c r="E97" s="77"/>
      <c r="F97" s="1"/>
    </row>
    <row r="98" spans="1:6" s="2" customFormat="1" x14ac:dyDescent="0.25">
      <c r="A98" s="78"/>
      <c r="B98" s="75"/>
      <c r="C98" s="76"/>
      <c r="D98" s="76"/>
      <c r="E98" s="77"/>
      <c r="F98" s="1"/>
    </row>
    <row r="99" spans="1:6" s="2" customFormat="1" x14ac:dyDescent="0.25">
      <c r="A99" s="78"/>
      <c r="B99" s="75"/>
      <c r="C99" s="76"/>
      <c r="D99" s="76"/>
      <c r="E99" s="77"/>
      <c r="F99" s="1"/>
    </row>
    <row r="100" spans="1:6" s="2" customFormat="1" hidden="1" x14ac:dyDescent="0.25">
      <c r="A100" s="78"/>
      <c r="B100" s="75"/>
      <c r="C100" s="76"/>
      <c r="D100" s="76"/>
      <c r="E100" s="77"/>
      <c r="F100" s="1"/>
    </row>
    <row r="101" spans="1:6" ht="19.5" customHeight="1" x14ac:dyDescent="0.25">
      <c r="A101" s="92" t="s">
        <v>155</v>
      </c>
      <c r="B101" s="93">
        <f>SUM(B51:B100)</f>
        <v>6159.1599999999989</v>
      </c>
      <c r="C101" s="94" t="str">
        <f>IF(SUBTOTAL(3,B51:B100)=SUBTOTAL(103,B51:B100),'Summary and sign-off'!$A$47,'Summary and sign-off'!$A$48)</f>
        <v>Check - there are no hidden rows with data</v>
      </c>
      <c r="D101" s="125" t="str">
        <f>IF('Summary and sign-off'!F55='Summary and sign-off'!F53,'Summary and sign-off'!A50,'Summary and sign-off'!A49)</f>
        <v>Check - each entry provides sufficient information</v>
      </c>
      <c r="E101" s="125"/>
      <c r="F101" s="19"/>
    </row>
    <row r="102" spans="1:6" ht="10.5" customHeight="1" x14ac:dyDescent="0.3">
      <c r="A102" s="19"/>
      <c r="B102" s="21"/>
      <c r="C102" s="19"/>
      <c r="D102" s="19"/>
      <c r="E102" s="19"/>
      <c r="F102" s="19"/>
    </row>
    <row r="103" spans="1:6" ht="24.75" customHeight="1" x14ac:dyDescent="0.25">
      <c r="A103" s="126" t="s">
        <v>44</v>
      </c>
      <c r="B103" s="126"/>
      <c r="C103" s="126"/>
      <c r="D103" s="126"/>
      <c r="E103" s="126"/>
      <c r="F103" s="19"/>
    </row>
    <row r="104" spans="1:6" ht="27" customHeight="1" x14ac:dyDescent="0.25">
      <c r="A104" s="26" t="s">
        <v>49</v>
      </c>
      <c r="B104" s="26" t="s">
        <v>31</v>
      </c>
      <c r="C104" s="26" t="s">
        <v>147</v>
      </c>
      <c r="D104" s="26" t="s">
        <v>88</v>
      </c>
      <c r="E104" s="26" t="s">
        <v>76</v>
      </c>
      <c r="F104" s="30"/>
    </row>
    <row r="105" spans="1:6" s="2" customFormat="1" hidden="1" x14ac:dyDescent="0.25">
      <c r="A105" s="78"/>
      <c r="B105" s="75"/>
      <c r="C105" s="76"/>
      <c r="D105" s="76"/>
      <c r="E105" s="77"/>
      <c r="F105" s="1"/>
    </row>
    <row r="106" spans="1:6" s="2" customFormat="1" x14ac:dyDescent="0.25">
      <c r="A106" s="78"/>
      <c r="B106" s="75"/>
      <c r="C106" s="76"/>
      <c r="D106" s="76"/>
      <c r="E106" s="77"/>
      <c r="F106" s="1"/>
    </row>
    <row r="107" spans="1:6" s="2" customFormat="1" x14ac:dyDescent="0.25">
      <c r="A107" s="78"/>
      <c r="B107" s="75"/>
      <c r="C107" s="76"/>
      <c r="D107" s="76"/>
      <c r="E107" s="77"/>
      <c r="F107" s="1"/>
    </row>
    <row r="108" spans="1:6" s="2" customFormat="1" x14ac:dyDescent="0.25">
      <c r="A108" s="78"/>
      <c r="B108" s="75"/>
      <c r="C108" s="76"/>
      <c r="D108" s="76"/>
      <c r="E108" s="77"/>
      <c r="F108" s="1"/>
    </row>
    <row r="109" spans="1:6" s="2" customFormat="1" x14ac:dyDescent="0.25">
      <c r="A109" s="78"/>
      <c r="B109" s="75"/>
      <c r="C109" s="76"/>
      <c r="D109" s="76"/>
      <c r="E109" s="77"/>
      <c r="F109" s="1"/>
    </row>
    <row r="110" spans="1:6" s="2" customFormat="1" x14ac:dyDescent="0.25">
      <c r="A110" s="78"/>
      <c r="B110" s="75"/>
      <c r="C110" s="76"/>
      <c r="D110" s="76"/>
      <c r="E110" s="77"/>
      <c r="F110" s="1"/>
    </row>
    <row r="111" spans="1:6" s="2" customFormat="1" x14ac:dyDescent="0.25">
      <c r="A111" s="78"/>
      <c r="B111" s="75"/>
      <c r="C111" s="76"/>
      <c r="D111" s="76"/>
      <c r="E111" s="77"/>
      <c r="F111" s="1"/>
    </row>
    <row r="112" spans="1:6" s="2" customFormat="1" x14ac:dyDescent="0.25">
      <c r="A112" s="78"/>
      <c r="B112" s="75"/>
      <c r="C112" s="76"/>
      <c r="D112" s="76"/>
      <c r="E112" s="77"/>
      <c r="F112" s="1"/>
    </row>
    <row r="113" spans="1:6" s="2" customFormat="1" x14ac:dyDescent="0.25">
      <c r="A113" s="78"/>
      <c r="B113" s="75"/>
      <c r="C113" s="76"/>
      <c r="D113" s="76"/>
      <c r="E113" s="77"/>
      <c r="F113" s="1"/>
    </row>
    <row r="114" spans="1:6" s="2" customFormat="1" hidden="1" x14ac:dyDescent="0.25">
      <c r="A114" s="78"/>
      <c r="B114" s="75"/>
      <c r="C114" s="76"/>
      <c r="D114" s="76"/>
      <c r="E114" s="77"/>
      <c r="F114" s="1"/>
    </row>
    <row r="115" spans="1:6" ht="19.5" customHeight="1" x14ac:dyDescent="0.25">
      <c r="A115" s="92" t="s">
        <v>152</v>
      </c>
      <c r="B115" s="93">
        <f>SUM(B105:B114)</f>
        <v>0</v>
      </c>
      <c r="C115" s="94" t="str">
        <f>IF(SUBTOTAL(3,B105:B114)=SUBTOTAL(103,B105:B114),'Summary and sign-off'!$A$47,'Summary and sign-off'!$A$48)</f>
        <v>Check - there are no hidden rows with data</v>
      </c>
      <c r="D115" s="125" t="str">
        <f>IF('Summary and sign-off'!F56='Summary and sign-off'!F53,'Summary and sign-off'!A50,'Summary and sign-off'!A49)</f>
        <v>Check - each entry provides sufficient information</v>
      </c>
      <c r="E115" s="125"/>
      <c r="F115" s="19"/>
    </row>
    <row r="116" spans="1:6" ht="10.5" customHeight="1" x14ac:dyDescent="0.3">
      <c r="A116" s="19"/>
      <c r="B116" s="63"/>
      <c r="C116" s="21"/>
      <c r="D116" s="19"/>
      <c r="E116" s="19"/>
      <c r="F116" s="19"/>
    </row>
    <row r="117" spans="1:6" ht="34.5" customHeight="1" x14ac:dyDescent="0.25">
      <c r="A117" s="33" t="s">
        <v>1</v>
      </c>
      <c r="B117" s="64">
        <f>B47+B101+B115</f>
        <v>12687.309999999998</v>
      </c>
      <c r="C117" s="34"/>
      <c r="D117" s="34"/>
      <c r="E117" s="34"/>
      <c r="F117" s="19"/>
    </row>
    <row r="118" spans="1:6" ht="13" x14ac:dyDescent="0.3">
      <c r="A118" s="19"/>
      <c r="B118" s="21"/>
      <c r="C118" s="19"/>
      <c r="D118" s="19"/>
      <c r="E118" s="19"/>
      <c r="F118" s="19"/>
    </row>
    <row r="119" spans="1:6" ht="13" x14ac:dyDescent="0.3">
      <c r="A119" s="20" t="s">
        <v>8</v>
      </c>
      <c r="B119" s="21"/>
      <c r="C119" s="19"/>
      <c r="D119" s="19"/>
      <c r="E119" s="19"/>
      <c r="F119" s="19"/>
    </row>
    <row r="120" spans="1:6" ht="12.65" customHeight="1" x14ac:dyDescent="0.25">
      <c r="A120" s="22" t="s">
        <v>50</v>
      </c>
      <c r="F120" s="19"/>
    </row>
    <row r="121" spans="1:6" ht="13" customHeight="1" x14ac:dyDescent="0.25">
      <c r="A121" s="22" t="s">
        <v>156</v>
      </c>
      <c r="B121" s="19"/>
      <c r="D121" s="19"/>
      <c r="F121" s="19"/>
    </row>
    <row r="122" spans="1:6" x14ac:dyDescent="0.25">
      <c r="A122" s="22" t="s">
        <v>149</v>
      </c>
      <c r="F122" s="19"/>
    </row>
    <row r="123" spans="1:6" ht="13" x14ac:dyDescent="0.3">
      <c r="A123" s="22" t="s">
        <v>157</v>
      </c>
      <c r="B123" s="21"/>
      <c r="C123" s="19"/>
      <c r="D123" s="19"/>
      <c r="E123" s="19"/>
      <c r="F123" s="19"/>
    </row>
    <row r="124" spans="1:6" ht="13" customHeight="1" x14ac:dyDescent="0.25">
      <c r="A124" s="22" t="s">
        <v>148</v>
      </c>
      <c r="B124" s="19"/>
      <c r="D124" s="19"/>
      <c r="F124" s="19"/>
    </row>
    <row r="125" spans="1:6" x14ac:dyDescent="0.25">
      <c r="A125" s="22" t="s">
        <v>153</v>
      </c>
      <c r="F125" s="19"/>
    </row>
    <row r="126" spans="1:6" x14ac:dyDescent="0.25">
      <c r="A126" s="22" t="s">
        <v>165</v>
      </c>
      <c r="B126" s="22"/>
      <c r="C126" s="22"/>
      <c r="D126" s="22"/>
      <c r="F126" s="19"/>
    </row>
    <row r="127" spans="1:6" x14ac:dyDescent="0.25">
      <c r="A127" s="28"/>
      <c r="B127" s="19"/>
      <c r="C127" s="19"/>
      <c r="D127" s="19"/>
      <c r="E127" s="19"/>
      <c r="F127" s="19"/>
    </row>
    <row r="128" spans="1:6" hidden="1" x14ac:dyDescent="0.25">
      <c r="A128" s="28"/>
      <c r="B128" s="19"/>
      <c r="C128" s="19"/>
      <c r="D128" s="19"/>
      <c r="E128" s="19"/>
      <c r="F128" s="19"/>
    </row>
    <row r="129" spans="1:6" hidden="1" x14ac:dyDescent="0.25"/>
    <row r="130" spans="1:6" hidden="1" x14ac:dyDescent="0.25"/>
    <row r="131" spans="1:6" hidden="1" x14ac:dyDescent="0.25"/>
    <row r="132" spans="1:6" hidden="1" x14ac:dyDescent="0.25"/>
    <row r="133" spans="1:6" ht="12.75" hidden="1" customHeight="1" x14ac:dyDescent="0.25"/>
    <row r="134" spans="1:6" hidden="1" x14ac:dyDescent="0.25"/>
    <row r="135" spans="1:6" hidden="1" x14ac:dyDescent="0.25"/>
    <row r="136" spans="1:6" hidden="1" x14ac:dyDescent="0.25">
      <c r="A136" s="28"/>
      <c r="B136" s="19"/>
      <c r="C136" s="19"/>
      <c r="D136" s="19"/>
      <c r="E136" s="19"/>
      <c r="F136" s="19"/>
    </row>
    <row r="137" spans="1:6" hidden="1" x14ac:dyDescent="0.25">
      <c r="A137" s="28"/>
      <c r="B137" s="19"/>
      <c r="C137" s="19"/>
      <c r="D137" s="19"/>
      <c r="E137" s="19"/>
      <c r="F137" s="19"/>
    </row>
    <row r="138" spans="1:6" hidden="1" x14ac:dyDescent="0.25">
      <c r="A138" s="28"/>
      <c r="B138" s="19"/>
      <c r="C138" s="19"/>
      <c r="D138" s="19"/>
      <c r="E138" s="19"/>
      <c r="F138" s="19"/>
    </row>
    <row r="139" spans="1:6" hidden="1" x14ac:dyDescent="0.25">
      <c r="A139" s="28"/>
      <c r="B139" s="19"/>
      <c r="C139" s="19"/>
      <c r="D139" s="19"/>
      <c r="E139" s="19"/>
      <c r="F139" s="19"/>
    </row>
    <row r="140" spans="1:6" hidden="1" x14ac:dyDescent="0.25">
      <c r="A140" s="28"/>
      <c r="B140" s="19"/>
      <c r="C140" s="19"/>
      <c r="D140" s="19"/>
      <c r="E140" s="19"/>
      <c r="F140" s="19"/>
    </row>
    <row r="141" spans="1:6" hidden="1" x14ac:dyDescent="0.25"/>
    <row r="142" spans="1:6" hidden="1" x14ac:dyDescent="0.25"/>
    <row r="143" spans="1:6" hidden="1" x14ac:dyDescent="0.25"/>
    <row r="144" spans="1:6" hidden="1" x14ac:dyDescent="0.25"/>
    <row r="145" hidden="1" x14ac:dyDescent="0.25"/>
    <row r="146" hidden="1" x14ac:dyDescent="0.25"/>
    <row r="147" hidden="1"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sheetData>
  <sheetProtection sheet="1" formatCells="0" formatRows="0" insertColumns="0" insertRows="0" deleteRows="0"/>
  <mergeCells count="15">
    <mergeCell ref="B7:E7"/>
    <mergeCell ref="B5:E5"/>
    <mergeCell ref="D115:E115"/>
    <mergeCell ref="A1:E1"/>
    <mergeCell ref="A49:E49"/>
    <mergeCell ref="A103:E103"/>
    <mergeCell ref="B2:E2"/>
    <mergeCell ref="B3:E3"/>
    <mergeCell ref="B4:E4"/>
    <mergeCell ref="A8:E8"/>
    <mergeCell ref="A9:E9"/>
    <mergeCell ref="B6:E6"/>
    <mergeCell ref="D47:E47"/>
    <mergeCell ref="D101:E101"/>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05:A114 A51:A80 A12:A34 A45:A46 A82:A86 A99:A100 A88:A97 A36:A43"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4 A50 A11" xr:uid="{00000000-0002-0000-02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Summary and sign-off</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sign-off'!$A$46</xm:f>
          </x14:formula1>
          <xm:sqref>B105:B114 B51:B80 B12:B34 B45:B46 B82:B86 B99:B100 B88:B97 B36:B43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zoomScaleNormal="100" workbookViewId="0">
      <selection activeCell="D13" sqref="D13"/>
    </sheetView>
  </sheetViews>
  <sheetFormatPr defaultColWidth="0" defaultRowHeight="12.5" zeroHeight="1" x14ac:dyDescent="0.25"/>
  <cols>
    <col min="1" max="1" width="35.7265625" customWidth="1"/>
    <col min="2" max="2" width="14.26953125" customWidth="1"/>
    <col min="3" max="3" width="71.36328125" customWidth="1"/>
    <col min="4" max="4" width="50" customWidth="1"/>
    <col min="5" max="5" width="21.36328125" customWidth="1"/>
    <col min="6" max="6" width="39.26953125" customWidth="1"/>
    <col min="7" max="10" width="9.08984375" hidden="1" customWidth="1"/>
    <col min="11" max="13" width="0" hidden="1" customWidth="1"/>
  </cols>
  <sheetData>
    <row r="1" spans="1:6" ht="26.25" customHeight="1" x14ac:dyDescent="0.25">
      <c r="A1" s="121" t="s">
        <v>6</v>
      </c>
      <c r="B1" s="121"/>
      <c r="C1" s="121"/>
      <c r="D1" s="121"/>
      <c r="E1" s="121"/>
    </row>
    <row r="2" spans="1:6" ht="21" customHeight="1" x14ac:dyDescent="0.25">
      <c r="A2" s="3" t="s">
        <v>2</v>
      </c>
      <c r="B2" s="124" t="str">
        <f>'Summary and sign-off'!B2:F2</f>
        <v>External Reporting Board</v>
      </c>
      <c r="C2" s="124"/>
      <c r="D2" s="124"/>
      <c r="E2" s="124"/>
    </row>
    <row r="3" spans="1:6" ht="21" customHeight="1" x14ac:dyDescent="0.25">
      <c r="A3" s="3" t="s">
        <v>3</v>
      </c>
      <c r="B3" s="124" t="str">
        <f>'Summary and sign-off'!B3:F3</f>
        <v>Warren Allen</v>
      </c>
      <c r="C3" s="124"/>
      <c r="D3" s="124"/>
      <c r="E3" s="124"/>
    </row>
    <row r="4" spans="1:6" ht="21" customHeight="1" x14ac:dyDescent="0.25">
      <c r="A4" s="3" t="s">
        <v>77</v>
      </c>
      <c r="B4" s="124">
        <f>'Summary and sign-off'!B4:F4</f>
        <v>43282</v>
      </c>
      <c r="C4" s="124"/>
      <c r="D4" s="124"/>
      <c r="E4" s="124"/>
    </row>
    <row r="5" spans="1:6" ht="21" customHeight="1" x14ac:dyDescent="0.25">
      <c r="A5" s="3" t="s">
        <v>78</v>
      </c>
      <c r="B5" s="124">
        <f>'Summary and sign-off'!B5:F5</f>
        <v>43646</v>
      </c>
      <c r="C5" s="124"/>
      <c r="D5" s="124"/>
      <c r="E5" s="124"/>
    </row>
    <row r="6" spans="1:6" ht="21" customHeight="1" x14ac:dyDescent="0.25">
      <c r="A6" s="3" t="s">
        <v>29</v>
      </c>
      <c r="B6" s="119" t="s">
        <v>64</v>
      </c>
      <c r="C6" s="119"/>
      <c r="D6" s="119"/>
      <c r="E6" s="119"/>
    </row>
    <row r="7" spans="1:6" ht="21" customHeight="1" x14ac:dyDescent="0.25">
      <c r="A7" s="3" t="s">
        <v>104</v>
      </c>
      <c r="B7" s="119"/>
      <c r="C7" s="119"/>
      <c r="D7" s="119"/>
      <c r="E7" s="119"/>
    </row>
    <row r="8" spans="1:6" ht="35.25" customHeight="1" x14ac:dyDescent="0.35">
      <c r="A8" s="134" t="s">
        <v>158</v>
      </c>
      <c r="B8" s="134"/>
      <c r="C8" s="135"/>
      <c r="D8" s="135"/>
      <c r="E8" s="135"/>
      <c r="F8" s="29"/>
    </row>
    <row r="9" spans="1:6" ht="35.25" customHeight="1" x14ac:dyDescent="0.35">
      <c r="A9" s="132" t="s">
        <v>135</v>
      </c>
      <c r="B9" s="133"/>
      <c r="C9" s="133"/>
      <c r="D9" s="133"/>
      <c r="E9" s="133"/>
      <c r="F9" s="29"/>
    </row>
    <row r="10" spans="1:6" ht="27" customHeight="1" x14ac:dyDescent="0.25">
      <c r="A10" s="26" t="s">
        <v>161</v>
      </c>
      <c r="B10" s="26" t="s">
        <v>31</v>
      </c>
      <c r="C10" s="26" t="s">
        <v>89</v>
      </c>
      <c r="D10" s="26" t="s">
        <v>87</v>
      </c>
      <c r="E10" s="26" t="s">
        <v>76</v>
      </c>
      <c r="F10" s="22"/>
    </row>
    <row r="11" spans="1:6" s="2" customFormat="1" hidden="1" x14ac:dyDescent="0.25">
      <c r="A11" s="74"/>
      <c r="B11" s="75"/>
      <c r="C11" s="80"/>
      <c r="D11" s="80"/>
      <c r="E11" s="81"/>
    </row>
    <row r="12" spans="1:6" s="2" customFormat="1" x14ac:dyDescent="0.25">
      <c r="A12" s="78" t="s">
        <v>185</v>
      </c>
      <c r="B12" s="75">
        <v>49.9</v>
      </c>
      <c r="C12" s="80" t="s">
        <v>257</v>
      </c>
      <c r="D12" s="80" t="s">
        <v>259</v>
      </c>
      <c r="E12" s="81" t="s">
        <v>188</v>
      </c>
    </row>
    <row r="13" spans="1:6" s="2" customFormat="1" x14ac:dyDescent="0.25">
      <c r="A13" s="78" t="s">
        <v>203</v>
      </c>
      <c r="B13" s="75">
        <v>134.80000000000001</v>
      </c>
      <c r="C13" s="80" t="s">
        <v>237</v>
      </c>
      <c r="D13" s="80" t="s">
        <v>205</v>
      </c>
      <c r="E13" s="81" t="s">
        <v>200</v>
      </c>
    </row>
    <row r="14" spans="1:6" s="2" customFormat="1" x14ac:dyDescent="0.25">
      <c r="A14" s="78" t="s">
        <v>204</v>
      </c>
      <c r="B14" s="75">
        <v>73</v>
      </c>
      <c r="C14" s="80" t="s">
        <v>237</v>
      </c>
      <c r="D14" s="80" t="s">
        <v>258</v>
      </c>
      <c r="E14" s="81" t="s">
        <v>200</v>
      </c>
    </row>
    <row r="15" spans="1:6" s="2" customFormat="1" x14ac:dyDescent="0.25">
      <c r="A15" s="78" t="s">
        <v>204</v>
      </c>
      <c r="B15" s="75">
        <v>349</v>
      </c>
      <c r="C15" s="80" t="s">
        <v>237</v>
      </c>
      <c r="D15" s="80" t="s">
        <v>206</v>
      </c>
      <c r="E15" s="81" t="s">
        <v>200</v>
      </c>
    </row>
    <row r="16" spans="1:6" s="2" customFormat="1" x14ac:dyDescent="0.25">
      <c r="A16" s="78" t="s">
        <v>213</v>
      </c>
      <c r="B16" s="75">
        <v>58.7</v>
      </c>
      <c r="C16" s="80" t="s">
        <v>238</v>
      </c>
      <c r="D16" s="80" t="s">
        <v>214</v>
      </c>
      <c r="E16" s="81" t="s">
        <v>200</v>
      </c>
    </row>
    <row r="17" spans="1:6" s="2" customFormat="1" x14ac:dyDescent="0.25">
      <c r="A17" s="78" t="s">
        <v>215</v>
      </c>
      <c r="B17" s="75">
        <v>516</v>
      </c>
      <c r="C17" s="80" t="s">
        <v>239</v>
      </c>
      <c r="D17" s="80" t="s">
        <v>216</v>
      </c>
      <c r="E17" s="81" t="s">
        <v>200</v>
      </c>
    </row>
    <row r="18" spans="1:6" s="2" customFormat="1" x14ac:dyDescent="0.25">
      <c r="A18" s="78"/>
      <c r="B18" s="75"/>
      <c r="C18" s="80"/>
      <c r="D18" s="80"/>
      <c r="E18" s="81"/>
    </row>
    <row r="19" spans="1:6" s="2" customFormat="1" x14ac:dyDescent="0.25">
      <c r="A19" s="78"/>
      <c r="B19" s="75"/>
      <c r="C19" s="80"/>
      <c r="D19" s="80"/>
      <c r="E19" s="81"/>
    </row>
    <row r="20" spans="1:6" s="2" customFormat="1" x14ac:dyDescent="0.25">
      <c r="A20" s="78"/>
      <c r="B20" s="75"/>
      <c r="C20" s="80"/>
      <c r="D20" s="80"/>
      <c r="E20" s="81"/>
    </row>
    <row r="21" spans="1:6" s="2" customFormat="1" x14ac:dyDescent="0.25">
      <c r="A21" s="78"/>
      <c r="B21" s="75"/>
      <c r="C21" s="80"/>
      <c r="D21" s="80"/>
      <c r="E21" s="81"/>
    </row>
    <row r="22" spans="1:6" s="2" customFormat="1" x14ac:dyDescent="0.25">
      <c r="A22" s="74"/>
      <c r="B22" s="75"/>
      <c r="C22" s="80"/>
      <c r="D22" s="80"/>
      <c r="E22" s="81"/>
    </row>
    <row r="23" spans="1:6" s="2" customFormat="1" x14ac:dyDescent="0.25">
      <c r="A23" s="74"/>
      <c r="B23" s="75"/>
      <c r="C23" s="80"/>
      <c r="D23" s="80"/>
      <c r="E23" s="81"/>
    </row>
    <row r="24" spans="1:6" s="2" customFormat="1" ht="11.25" hidden="1" customHeight="1" x14ac:dyDescent="0.25">
      <c r="A24" s="74"/>
      <c r="B24" s="75"/>
      <c r="C24" s="80"/>
      <c r="D24" s="80"/>
      <c r="E24" s="81"/>
    </row>
    <row r="25" spans="1:6" ht="34.5" customHeight="1" x14ac:dyDescent="0.25">
      <c r="A25" s="56" t="s">
        <v>129</v>
      </c>
      <c r="B25" s="68">
        <f>SUM(B11:B24)</f>
        <v>1181.4000000000001</v>
      </c>
      <c r="C25" s="87" t="str">
        <f>IF(SUBTOTAL(3,B11:B24)=SUBTOTAL(103,B11:B24),'Summary and sign-off'!$A$47,'Summary and sign-off'!$A$48)</f>
        <v>Check - there are no hidden rows with data</v>
      </c>
      <c r="D25" s="125" t="str">
        <f>IF('Summary and sign-off'!F57='Summary and sign-off'!F53,'Summary and sign-off'!A50,'Summary and sign-off'!A49)</f>
        <v>Check - each entry provides sufficient information</v>
      </c>
      <c r="E25" s="125"/>
      <c r="F25" s="2"/>
    </row>
    <row r="26" spans="1:6" ht="13" x14ac:dyDescent="0.3">
      <c r="A26" s="20"/>
      <c r="B26" s="19"/>
      <c r="C26" s="19"/>
      <c r="D26" s="19"/>
      <c r="E26" s="19"/>
    </row>
    <row r="27" spans="1:6" ht="13" x14ac:dyDescent="0.3">
      <c r="A27" s="20" t="s">
        <v>8</v>
      </c>
      <c r="B27" s="21"/>
      <c r="C27" s="19"/>
      <c r="D27" s="19"/>
      <c r="E27" s="19"/>
    </row>
    <row r="28" spans="1:6" ht="12.75" customHeight="1" x14ac:dyDescent="0.25">
      <c r="A28" s="22" t="s">
        <v>160</v>
      </c>
      <c r="B28" s="22"/>
      <c r="C28" s="22"/>
      <c r="D28" s="22"/>
      <c r="E28" s="22"/>
    </row>
    <row r="29" spans="1:6" x14ac:dyDescent="0.25">
      <c r="A29" s="22" t="s">
        <v>159</v>
      </c>
      <c r="B29" s="22"/>
      <c r="C29" s="30"/>
      <c r="D29" s="30"/>
      <c r="E29" s="30"/>
    </row>
    <row r="30" spans="1:6" ht="13" x14ac:dyDescent="0.3">
      <c r="A30" s="22" t="s">
        <v>157</v>
      </c>
      <c r="B30" s="21"/>
      <c r="C30" s="19"/>
      <c r="D30" s="19"/>
      <c r="E30" s="19"/>
      <c r="F30" s="19"/>
    </row>
    <row r="31" spans="1:6" x14ac:dyDescent="0.25">
      <c r="A31" s="22" t="s">
        <v>13</v>
      </c>
      <c r="B31" s="22"/>
      <c r="C31" s="30"/>
      <c r="D31" s="30"/>
      <c r="E31" s="30"/>
    </row>
    <row r="32" spans="1:6" ht="12.75" customHeight="1" x14ac:dyDescent="0.25">
      <c r="A32" s="22" t="s">
        <v>166</v>
      </c>
      <c r="B32" s="22"/>
      <c r="C32" s="24"/>
      <c r="D32" s="24"/>
      <c r="E32" s="24"/>
    </row>
    <row r="33" spans="1:5" x14ac:dyDescent="0.25">
      <c r="A33" s="19"/>
      <c r="B33" s="19"/>
      <c r="C33" s="19"/>
      <c r="D33" s="19"/>
      <c r="E33" s="19"/>
    </row>
    <row r="34" spans="1:5" hidden="1" x14ac:dyDescent="0.25"/>
    <row r="35" spans="1:5" hidden="1" x14ac:dyDescent="0.25"/>
    <row r="36" spans="1:5" hidden="1" x14ac:dyDescent="0.25"/>
    <row r="37" spans="1:5" hidden="1" x14ac:dyDescent="0.25"/>
    <row r="38" spans="1:5" hidden="1" x14ac:dyDescent="0.25"/>
    <row r="39" spans="1:5" hidden="1" x14ac:dyDescent="0.25"/>
    <row r="40" spans="1:5" hidden="1" x14ac:dyDescent="0.25"/>
    <row r="41" spans="1:5" hidden="1" x14ac:dyDescent="0.25"/>
    <row r="42" spans="1:5" hidden="1" x14ac:dyDescent="0.25"/>
    <row r="43" spans="1:5" hidden="1" x14ac:dyDescent="0.25"/>
    <row r="44" spans="1:5" hidden="1" x14ac:dyDescent="0.25"/>
    <row r="45" spans="1:5" hidden="1" x14ac:dyDescent="0.25"/>
    <row r="46" spans="1:5" hidden="1" x14ac:dyDescent="0.25"/>
    <row r="47" spans="1:5" hidden="1" x14ac:dyDescent="0.25"/>
    <row r="48" spans="1:5" hidden="1" x14ac:dyDescent="0.25"/>
    <row r="49" hidden="1" x14ac:dyDescent="0.25"/>
    <row r="50" hidden="1" x14ac:dyDescent="0.25"/>
    <row r="51" hidden="1" x14ac:dyDescent="0.25"/>
    <row r="52" x14ac:dyDescent="0.25"/>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Summary and sign-off</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sign-off'!$A$46</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1"/>
  <sheetViews>
    <sheetView zoomScaleNormal="100" workbookViewId="0">
      <selection activeCell="A22" sqref="A22:XFD22"/>
    </sheetView>
  </sheetViews>
  <sheetFormatPr defaultColWidth="0" defaultRowHeight="12.5" zeroHeight="1" x14ac:dyDescent="0.25"/>
  <cols>
    <col min="1" max="1" width="35.7265625" customWidth="1"/>
    <col min="2" max="2" width="14.26953125" customWidth="1"/>
    <col min="3" max="3" width="71.36328125" customWidth="1"/>
    <col min="4" max="4" width="50" customWidth="1"/>
    <col min="5" max="5" width="21.36328125" customWidth="1"/>
    <col min="6" max="6" width="36.81640625" customWidth="1"/>
    <col min="7" max="10" width="9.08984375" hidden="1" customWidth="1"/>
    <col min="11" max="13" width="0" hidden="1" customWidth="1"/>
    <col min="14" max="16384" width="9.08984375" hidden="1"/>
  </cols>
  <sheetData>
    <row r="1" spans="1:6" ht="26.25" customHeight="1" x14ac:dyDescent="0.25">
      <c r="A1" s="121" t="s">
        <v>6</v>
      </c>
      <c r="B1" s="121"/>
      <c r="C1" s="121"/>
      <c r="D1" s="121"/>
      <c r="E1" s="121"/>
    </row>
    <row r="2" spans="1:6" ht="21" customHeight="1" x14ac:dyDescent="0.25">
      <c r="A2" s="3" t="s">
        <v>2</v>
      </c>
      <c r="B2" s="124" t="str">
        <f>'Summary and sign-off'!B2:F2</f>
        <v>External Reporting Board</v>
      </c>
      <c r="C2" s="124"/>
      <c r="D2" s="124"/>
      <c r="E2" s="124"/>
    </row>
    <row r="3" spans="1:6" ht="21" customHeight="1" x14ac:dyDescent="0.25">
      <c r="A3" s="3" t="s">
        <v>3</v>
      </c>
      <c r="B3" s="124" t="str">
        <f>'Summary and sign-off'!B3:F3</f>
        <v>Warren Allen</v>
      </c>
      <c r="C3" s="124"/>
      <c r="D3" s="124"/>
      <c r="E3" s="124"/>
    </row>
    <row r="4" spans="1:6" ht="21" customHeight="1" x14ac:dyDescent="0.25">
      <c r="A4" s="3" t="s">
        <v>77</v>
      </c>
      <c r="B4" s="124">
        <f>'Summary and sign-off'!B4:F4</f>
        <v>43282</v>
      </c>
      <c r="C4" s="124"/>
      <c r="D4" s="124"/>
      <c r="E4" s="124"/>
    </row>
    <row r="5" spans="1:6" ht="21" customHeight="1" x14ac:dyDescent="0.25">
      <c r="A5" s="3" t="s">
        <v>78</v>
      </c>
      <c r="B5" s="124">
        <f>'Summary and sign-off'!B5:F5</f>
        <v>43646</v>
      </c>
      <c r="C5" s="124"/>
      <c r="D5" s="124"/>
      <c r="E5" s="124"/>
    </row>
    <row r="6" spans="1:6" ht="21" customHeight="1" x14ac:dyDescent="0.25">
      <c r="A6" s="3" t="s">
        <v>29</v>
      </c>
      <c r="B6" s="119" t="s">
        <v>64</v>
      </c>
      <c r="C6" s="119"/>
      <c r="D6" s="119"/>
      <c r="E6" s="119"/>
      <c r="F6" s="25"/>
    </row>
    <row r="7" spans="1:6" ht="21" customHeight="1" x14ac:dyDescent="0.25">
      <c r="A7" s="3" t="s">
        <v>104</v>
      </c>
      <c r="B7" s="119"/>
      <c r="C7" s="119"/>
      <c r="D7" s="119"/>
      <c r="E7" s="119"/>
      <c r="F7" s="25"/>
    </row>
    <row r="8" spans="1:6" ht="35.25" customHeight="1" x14ac:dyDescent="0.25">
      <c r="A8" s="128" t="s">
        <v>0</v>
      </c>
      <c r="B8" s="128"/>
      <c r="C8" s="135"/>
      <c r="D8" s="135"/>
      <c r="E8" s="135"/>
    </row>
    <row r="9" spans="1:6" ht="35.25" customHeight="1" x14ac:dyDescent="0.25">
      <c r="A9" s="136" t="s">
        <v>127</v>
      </c>
      <c r="B9" s="137"/>
      <c r="C9" s="137"/>
      <c r="D9" s="137"/>
      <c r="E9" s="137"/>
    </row>
    <row r="10" spans="1:6" ht="27" customHeight="1" x14ac:dyDescent="0.25">
      <c r="A10" s="26" t="s">
        <v>49</v>
      </c>
      <c r="B10" s="26" t="s">
        <v>31</v>
      </c>
      <c r="C10" s="26" t="s">
        <v>51</v>
      </c>
      <c r="D10" s="26" t="s">
        <v>162</v>
      </c>
      <c r="E10" s="26" t="s">
        <v>76</v>
      </c>
      <c r="F10" s="22"/>
    </row>
    <row r="11" spans="1:6" s="2" customFormat="1" hidden="1" x14ac:dyDescent="0.25">
      <c r="A11" s="74"/>
      <c r="B11" s="75"/>
      <c r="C11" s="80"/>
      <c r="D11" s="80"/>
      <c r="E11" s="81"/>
    </row>
    <row r="12" spans="1:6" s="2" customFormat="1" x14ac:dyDescent="0.25">
      <c r="A12" s="78" t="s">
        <v>252</v>
      </c>
      <c r="B12" s="75">
        <v>29.32</v>
      </c>
      <c r="C12" s="80" t="s">
        <v>241</v>
      </c>
      <c r="D12" s="80" t="s">
        <v>241</v>
      </c>
      <c r="E12" s="81" t="s">
        <v>253</v>
      </c>
    </row>
    <row r="13" spans="1:6" s="2" customFormat="1" x14ac:dyDescent="0.25">
      <c r="A13" s="78" t="s">
        <v>251</v>
      </c>
      <c r="B13" s="75">
        <v>35.299999999999997</v>
      </c>
      <c r="C13" s="80" t="s">
        <v>241</v>
      </c>
      <c r="D13" s="80" t="s">
        <v>240</v>
      </c>
      <c r="E13" s="81" t="s">
        <v>254</v>
      </c>
    </row>
    <row r="14" spans="1:6" s="2" customFormat="1" x14ac:dyDescent="0.25">
      <c r="A14" s="78" t="s">
        <v>242</v>
      </c>
      <c r="B14" s="75">
        <v>30.3</v>
      </c>
      <c r="C14" s="80" t="s">
        <v>241</v>
      </c>
      <c r="D14" s="80" t="s">
        <v>241</v>
      </c>
      <c r="E14" s="81" t="s">
        <v>253</v>
      </c>
    </row>
    <row r="15" spans="1:6" s="2" customFormat="1" x14ac:dyDescent="0.25">
      <c r="A15" s="74" t="s">
        <v>243</v>
      </c>
      <c r="B15" s="75">
        <v>45.3</v>
      </c>
      <c r="C15" s="80" t="s">
        <v>241</v>
      </c>
      <c r="D15" s="80" t="s">
        <v>240</v>
      </c>
      <c r="E15" s="81" t="s">
        <v>254</v>
      </c>
    </row>
    <row r="16" spans="1:6" s="2" customFormat="1" x14ac:dyDescent="0.25">
      <c r="A16" s="78" t="s">
        <v>244</v>
      </c>
      <c r="B16" s="75">
        <v>50.3</v>
      </c>
      <c r="C16" s="80" t="s">
        <v>241</v>
      </c>
      <c r="D16" s="80" t="s">
        <v>240</v>
      </c>
      <c r="E16" s="81" t="s">
        <v>254</v>
      </c>
    </row>
    <row r="17" spans="1:6" s="2" customFormat="1" x14ac:dyDescent="0.25">
      <c r="A17" s="74" t="s">
        <v>245</v>
      </c>
      <c r="B17" s="75">
        <v>72.319999999999993</v>
      </c>
      <c r="C17" s="80" t="s">
        <v>241</v>
      </c>
      <c r="D17" s="80" t="s">
        <v>241</v>
      </c>
      <c r="E17" s="81" t="s">
        <v>253</v>
      </c>
    </row>
    <row r="18" spans="1:6" s="2" customFormat="1" x14ac:dyDescent="0.25">
      <c r="A18" s="74" t="s">
        <v>246</v>
      </c>
      <c r="B18" s="75">
        <v>30.3</v>
      </c>
      <c r="C18" s="80" t="s">
        <v>241</v>
      </c>
      <c r="D18" s="80" t="s">
        <v>241</v>
      </c>
      <c r="E18" s="81" t="s">
        <v>253</v>
      </c>
    </row>
    <row r="19" spans="1:6" s="2" customFormat="1" x14ac:dyDescent="0.25">
      <c r="A19" s="74" t="s">
        <v>247</v>
      </c>
      <c r="B19" s="75">
        <v>30.3</v>
      </c>
      <c r="C19" s="80" t="s">
        <v>241</v>
      </c>
      <c r="D19" s="80" t="s">
        <v>241</v>
      </c>
      <c r="E19" s="81" t="s">
        <v>253</v>
      </c>
    </row>
    <row r="20" spans="1:6" s="2" customFormat="1" x14ac:dyDescent="0.25">
      <c r="A20" s="74" t="s">
        <v>248</v>
      </c>
      <c r="B20" s="75">
        <v>30.3</v>
      </c>
      <c r="C20" s="80" t="s">
        <v>241</v>
      </c>
      <c r="D20" s="80" t="s">
        <v>241</v>
      </c>
      <c r="E20" s="81" t="s">
        <v>253</v>
      </c>
    </row>
    <row r="21" spans="1:6" s="2" customFormat="1" x14ac:dyDescent="0.25">
      <c r="A21" s="74" t="s">
        <v>249</v>
      </c>
      <c r="B21" s="75">
        <v>50.3</v>
      </c>
      <c r="C21" s="80" t="s">
        <v>241</v>
      </c>
      <c r="D21" s="80" t="s">
        <v>240</v>
      </c>
      <c r="E21" s="81" t="s">
        <v>254</v>
      </c>
    </row>
    <row r="22" spans="1:6" s="2" customFormat="1" x14ac:dyDescent="0.25">
      <c r="A22" s="74" t="s">
        <v>225</v>
      </c>
      <c r="B22" s="75">
        <f>30.3+45</f>
        <v>75.3</v>
      </c>
      <c r="C22" s="80" t="s">
        <v>241</v>
      </c>
      <c r="D22" s="80" t="s">
        <v>240</v>
      </c>
      <c r="E22" s="81" t="s">
        <v>254</v>
      </c>
    </row>
    <row r="23" spans="1:6" s="2" customFormat="1" x14ac:dyDescent="0.25">
      <c r="A23" s="74" t="s">
        <v>250</v>
      </c>
      <c r="B23" s="75">
        <v>40.299999999999997</v>
      </c>
      <c r="C23" s="80" t="s">
        <v>241</v>
      </c>
      <c r="D23" s="80" t="s">
        <v>240</v>
      </c>
      <c r="E23" s="81" t="s">
        <v>254</v>
      </c>
    </row>
    <row r="24" spans="1:6" s="2" customFormat="1" x14ac:dyDescent="0.25">
      <c r="A24" s="74"/>
      <c r="B24" s="75"/>
      <c r="C24" s="80"/>
      <c r="D24" s="80"/>
      <c r="E24" s="81"/>
    </row>
    <row r="25" spans="1:6" s="2" customFormat="1" hidden="1" x14ac:dyDescent="0.25">
      <c r="A25" s="74"/>
      <c r="B25" s="75"/>
      <c r="C25" s="80"/>
      <c r="D25" s="80"/>
      <c r="E25" s="81"/>
    </row>
    <row r="26" spans="1:6" ht="34.5" customHeight="1" x14ac:dyDescent="0.25">
      <c r="A26" s="56" t="s">
        <v>136</v>
      </c>
      <c r="B26" s="68">
        <f>SUM(B11:B25)</f>
        <v>519.64</v>
      </c>
      <c r="C26" s="87" t="str">
        <f>IF(SUBTOTAL(3,B11:B25)=SUBTOTAL(103,B11:B25),'Summary and sign-off'!$A$47,'Summary and sign-off'!$A$48)</f>
        <v>Check - there are no hidden rows with data</v>
      </c>
      <c r="D26" s="125" t="str">
        <f>IF('Summary and sign-off'!F58='Summary and sign-off'!F53,'Summary and sign-off'!A50,'Summary and sign-off'!A49)</f>
        <v>Check - each entry provides sufficient information</v>
      </c>
      <c r="E26" s="125"/>
    </row>
    <row r="27" spans="1:6" ht="14.15" customHeight="1" x14ac:dyDescent="0.25">
      <c r="B27" s="19"/>
      <c r="C27" s="19"/>
      <c r="D27" s="19"/>
      <c r="E27" s="19"/>
    </row>
    <row r="28" spans="1:6" ht="13" x14ac:dyDescent="0.3">
      <c r="A28" s="20" t="s">
        <v>7</v>
      </c>
      <c r="B28" s="19"/>
      <c r="C28" s="19"/>
      <c r="D28" s="19"/>
      <c r="E28" s="19"/>
    </row>
    <row r="29" spans="1:6" ht="12.65" customHeight="1" x14ac:dyDescent="0.25">
      <c r="A29" s="22" t="s">
        <v>50</v>
      </c>
      <c r="B29" s="19"/>
      <c r="C29" s="19"/>
      <c r="D29" s="19"/>
      <c r="E29" s="19"/>
    </row>
    <row r="30" spans="1:6" ht="13" x14ac:dyDescent="0.3">
      <c r="A30" s="22" t="s">
        <v>157</v>
      </c>
      <c r="B30" s="21"/>
      <c r="C30" s="19"/>
      <c r="D30" s="19"/>
      <c r="E30" s="19"/>
      <c r="F30" s="19"/>
    </row>
    <row r="31" spans="1:6" x14ac:dyDescent="0.25">
      <c r="A31" s="22" t="s">
        <v>13</v>
      </c>
      <c r="C31" s="19"/>
      <c r="D31" s="19"/>
      <c r="E31" s="19"/>
      <c r="F31" s="19"/>
    </row>
    <row r="32" spans="1:6" ht="12.75" customHeight="1" x14ac:dyDescent="0.25">
      <c r="A32" s="22" t="s">
        <v>166</v>
      </c>
      <c r="B32" s="27"/>
      <c r="C32" s="24"/>
      <c r="D32" s="24"/>
      <c r="E32" s="24"/>
      <c r="F32" s="24"/>
    </row>
    <row r="33" spans="1:5" x14ac:dyDescent="0.25">
      <c r="B33" s="28"/>
      <c r="C33" s="19"/>
      <c r="D33" s="19"/>
      <c r="E33" s="19"/>
    </row>
    <row r="34" spans="1:5" hidden="1" x14ac:dyDescent="0.25">
      <c r="A34" s="19"/>
      <c r="B34" s="19"/>
      <c r="C34" s="19"/>
      <c r="D34" s="19"/>
    </row>
    <row r="35" spans="1:5" ht="12.75" hidden="1" customHeight="1" x14ac:dyDescent="0.25"/>
    <row r="36" spans="1:5" hidden="1" x14ac:dyDescent="0.25">
      <c r="A36" s="19"/>
      <c r="B36" s="19"/>
      <c r="C36" s="19"/>
      <c r="D36" s="19"/>
      <c r="E36" s="19"/>
    </row>
    <row r="37" spans="1:5" hidden="1" x14ac:dyDescent="0.25">
      <c r="A37" s="19"/>
      <c r="B37" s="19"/>
      <c r="C37" s="19"/>
      <c r="D37" s="19"/>
      <c r="E37" s="19"/>
    </row>
    <row r="38" spans="1:5" hidden="1" x14ac:dyDescent="0.25">
      <c r="A38" s="19"/>
      <c r="B38" s="19"/>
      <c r="C38" s="19"/>
      <c r="D38" s="19"/>
      <c r="E38" s="19"/>
    </row>
    <row r="39" spans="1:5" hidden="1" x14ac:dyDescent="0.25">
      <c r="A39" s="19"/>
      <c r="B39" s="19"/>
      <c r="C39" s="19"/>
      <c r="D39" s="19"/>
      <c r="E39" s="19"/>
    </row>
    <row r="40" spans="1:5" hidden="1" x14ac:dyDescent="0.25">
      <c r="A40" s="19"/>
      <c r="B40" s="19"/>
      <c r="C40" s="19"/>
      <c r="D40" s="19"/>
      <c r="E40" s="19"/>
    </row>
    <row r="41" spans="1:5" hidden="1" x14ac:dyDescent="0.25"/>
    <row r="42" spans="1:5" hidden="1" x14ac:dyDescent="0.25"/>
    <row r="43" spans="1:5" hidden="1" x14ac:dyDescent="0.25"/>
    <row r="44" spans="1:5" hidden="1" x14ac:dyDescent="0.25"/>
    <row r="45" spans="1:5" hidden="1" x14ac:dyDescent="0.25"/>
    <row r="46" spans="1:5" hidden="1" x14ac:dyDescent="0.25"/>
    <row r="47" spans="1:5" hidden="1" x14ac:dyDescent="0.25"/>
    <row r="48" spans="1:5" hidden="1" x14ac:dyDescent="0.25"/>
    <row r="49" hidden="1" x14ac:dyDescent="0.25"/>
    <row r="50" hidden="1" x14ac:dyDescent="0.25"/>
    <row r="51" hidden="1" x14ac:dyDescent="0.25"/>
  </sheetData>
  <sheetProtection sheet="1" formatCells="0" insertRows="0" deleteRows="0"/>
  <mergeCells count="10">
    <mergeCell ref="D26:E26"/>
    <mergeCell ref="B6:E6"/>
    <mergeCell ref="B5:E5"/>
    <mergeCell ref="B7:E7"/>
    <mergeCell ref="A1:E1"/>
    <mergeCell ref="B2:E2"/>
    <mergeCell ref="B3:E3"/>
    <mergeCell ref="B4:E4"/>
    <mergeCell ref="A9:E9"/>
    <mergeCell ref="A8:E8"/>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5"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s>
  <printOptions gridLines="1"/>
  <pageMargins left="0.70866141732283472" right="0.70866141732283472" top="0.74803149606299213" bottom="0.74803149606299213" header="0.31496062992125984" footer="0.31496062992125984"/>
  <pageSetup paperSize="9" scale="69" orientation="landscape" r:id="rId1"/>
  <headerFooter alignWithMargins="0">
    <oddFooter>&amp;LCE Expense Disclosure Workbook 2018&amp;RWorksheet - Summary and sign-off</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sign-off'!$A$46</xm:f>
          </x14:formula1>
          <xm:sqref>B11:B25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5"/>
  <sheetViews>
    <sheetView zoomScaleNormal="100" workbookViewId="0">
      <selection activeCell="E13" sqref="E13"/>
    </sheetView>
  </sheetViews>
  <sheetFormatPr defaultColWidth="0" defaultRowHeight="12.5" zeroHeight="1" x14ac:dyDescent="0.25"/>
  <cols>
    <col min="1" max="1" width="35.7265625" customWidth="1"/>
    <col min="2" max="2" width="46.81640625" customWidth="1"/>
    <col min="3" max="3" width="22.08984375" customWidth="1"/>
    <col min="4" max="4" width="25.36328125" customWidth="1"/>
    <col min="5" max="6" width="35.7265625" customWidth="1"/>
    <col min="7" max="7" width="38" customWidth="1"/>
    <col min="8" max="10" width="9.08984375" hidden="1" customWidth="1"/>
    <col min="11" max="15" width="0" hidden="1" customWidth="1"/>
  </cols>
  <sheetData>
    <row r="1" spans="1:6" ht="26.25" customHeight="1" x14ac:dyDescent="0.25">
      <c r="A1" s="121" t="s">
        <v>32</v>
      </c>
      <c r="B1" s="121"/>
      <c r="C1" s="121"/>
      <c r="D1" s="121"/>
      <c r="E1" s="121"/>
      <c r="F1" s="121"/>
    </row>
    <row r="2" spans="1:6" ht="21" customHeight="1" x14ac:dyDescent="0.25">
      <c r="A2" s="3" t="s">
        <v>2</v>
      </c>
      <c r="B2" s="124" t="str">
        <f>'Summary and sign-off'!B2:F2</f>
        <v>External Reporting Board</v>
      </c>
      <c r="C2" s="124"/>
      <c r="D2" s="124"/>
      <c r="E2" s="124"/>
      <c r="F2" s="124"/>
    </row>
    <row r="3" spans="1:6" ht="21" customHeight="1" x14ac:dyDescent="0.25">
      <c r="A3" s="3" t="s">
        <v>3</v>
      </c>
      <c r="B3" s="124" t="str">
        <f>'Summary and sign-off'!B3:F3</f>
        <v>Warren Allen</v>
      </c>
      <c r="C3" s="124"/>
      <c r="D3" s="124"/>
      <c r="E3" s="124"/>
      <c r="F3" s="124"/>
    </row>
    <row r="4" spans="1:6" ht="21" customHeight="1" x14ac:dyDescent="0.25">
      <c r="A4" s="3" t="s">
        <v>77</v>
      </c>
      <c r="B4" s="124">
        <f>'Summary and sign-off'!B4:F4</f>
        <v>43282</v>
      </c>
      <c r="C4" s="124"/>
      <c r="D4" s="124"/>
      <c r="E4" s="124"/>
      <c r="F4" s="124"/>
    </row>
    <row r="5" spans="1:6" ht="21" customHeight="1" x14ac:dyDescent="0.25">
      <c r="A5" s="3" t="s">
        <v>78</v>
      </c>
      <c r="B5" s="124">
        <f>'Summary and sign-off'!B5:F5</f>
        <v>43646</v>
      </c>
      <c r="C5" s="124"/>
      <c r="D5" s="124"/>
      <c r="E5" s="124"/>
      <c r="F5" s="124"/>
    </row>
    <row r="6" spans="1:6" ht="21" customHeight="1" x14ac:dyDescent="0.25">
      <c r="A6" s="3" t="s">
        <v>167</v>
      </c>
      <c r="B6" s="119" t="s">
        <v>64</v>
      </c>
      <c r="C6" s="119"/>
      <c r="D6" s="119"/>
      <c r="E6" s="119"/>
      <c r="F6" s="119"/>
    </row>
    <row r="7" spans="1:6" ht="21" customHeight="1" x14ac:dyDescent="0.25">
      <c r="A7" s="3" t="s">
        <v>104</v>
      </c>
      <c r="B7" s="119"/>
      <c r="C7" s="119"/>
      <c r="D7" s="119"/>
      <c r="E7" s="119"/>
      <c r="F7" s="119"/>
    </row>
    <row r="8" spans="1:6" ht="36" customHeight="1" x14ac:dyDescent="0.25">
      <c r="A8" s="128" t="s">
        <v>52</v>
      </c>
      <c r="B8" s="128"/>
      <c r="C8" s="128"/>
      <c r="D8" s="128"/>
      <c r="E8" s="128"/>
      <c r="F8" s="128"/>
    </row>
    <row r="9" spans="1:6" ht="36" customHeight="1" x14ac:dyDescent="0.25">
      <c r="A9" s="136" t="s">
        <v>134</v>
      </c>
      <c r="B9" s="137"/>
      <c r="C9" s="137"/>
      <c r="D9" s="137"/>
      <c r="E9" s="137"/>
      <c r="F9" s="137"/>
    </row>
    <row r="10" spans="1:6" ht="39" customHeight="1" x14ac:dyDescent="0.25">
      <c r="A10" s="15" t="s">
        <v>49</v>
      </c>
      <c r="B10" s="7" t="s">
        <v>163</v>
      </c>
      <c r="C10" s="7" t="s">
        <v>82</v>
      </c>
      <c r="D10" s="7" t="s">
        <v>33</v>
      </c>
      <c r="E10" s="7" t="s">
        <v>83</v>
      </c>
      <c r="F10" s="7" t="s">
        <v>126</v>
      </c>
    </row>
    <row r="11" spans="1:6" s="2" customFormat="1" hidden="1" x14ac:dyDescent="0.25">
      <c r="A11" s="78"/>
      <c r="B11" s="80"/>
      <c r="C11" s="86"/>
      <c r="D11" s="80"/>
      <c r="E11" s="82"/>
      <c r="F11" s="81"/>
    </row>
    <row r="12" spans="1:6" s="2" customFormat="1" x14ac:dyDescent="0.25">
      <c r="A12" s="78" t="s">
        <v>260</v>
      </c>
      <c r="B12" s="83"/>
      <c r="C12" s="86"/>
      <c r="D12" s="83"/>
      <c r="E12" s="82"/>
      <c r="F12" s="84"/>
    </row>
    <row r="13" spans="1:6" s="2" customFormat="1" x14ac:dyDescent="0.25">
      <c r="A13" s="78"/>
      <c r="B13" s="83"/>
      <c r="C13" s="86"/>
      <c r="D13" s="83"/>
      <c r="E13" s="82"/>
      <c r="F13" s="84"/>
    </row>
    <row r="14" spans="1:6" s="2" customFormat="1" x14ac:dyDescent="0.25">
      <c r="A14" s="78"/>
      <c r="B14" s="83"/>
      <c r="C14" s="86"/>
      <c r="D14" s="83"/>
      <c r="E14" s="82"/>
      <c r="F14" s="84"/>
    </row>
    <row r="15" spans="1:6" s="2" customFormat="1" x14ac:dyDescent="0.25">
      <c r="A15" s="78"/>
      <c r="B15" s="83"/>
      <c r="C15" s="86"/>
      <c r="D15" s="83"/>
      <c r="E15" s="82"/>
      <c r="F15" s="84"/>
    </row>
    <row r="16" spans="1:6" s="2" customFormat="1" x14ac:dyDescent="0.25">
      <c r="A16" s="78"/>
      <c r="B16" s="83"/>
      <c r="C16" s="86"/>
      <c r="D16" s="83"/>
      <c r="E16" s="82"/>
      <c r="F16" s="84"/>
    </row>
    <row r="17" spans="1:7" s="2" customFormat="1" x14ac:dyDescent="0.25">
      <c r="A17" s="78"/>
      <c r="B17" s="83"/>
      <c r="C17" s="86"/>
      <c r="D17" s="83"/>
      <c r="E17" s="82"/>
      <c r="F17" s="84"/>
    </row>
    <row r="18" spans="1:7" s="2" customFormat="1" x14ac:dyDescent="0.25">
      <c r="A18" s="78"/>
      <c r="B18" s="83"/>
      <c r="C18" s="86"/>
      <c r="D18" s="83"/>
      <c r="E18" s="82"/>
      <c r="F18" s="84"/>
    </row>
    <row r="19" spans="1:7" s="2" customFormat="1" x14ac:dyDescent="0.25">
      <c r="A19" s="78"/>
      <c r="B19" s="83"/>
      <c r="C19" s="86"/>
      <c r="D19" s="83"/>
      <c r="E19" s="82"/>
      <c r="F19" s="84"/>
    </row>
    <row r="20" spans="1:7" s="2" customFormat="1" x14ac:dyDescent="0.25">
      <c r="A20" s="78"/>
      <c r="B20" s="83"/>
      <c r="C20" s="86"/>
      <c r="D20" s="83"/>
      <c r="E20" s="82"/>
      <c r="F20" s="84"/>
    </row>
    <row r="21" spans="1:7" s="2" customFormat="1" x14ac:dyDescent="0.25">
      <c r="A21" s="78"/>
      <c r="B21" s="83"/>
      <c r="C21" s="86"/>
      <c r="D21" s="83"/>
      <c r="E21" s="82"/>
      <c r="F21" s="84"/>
    </row>
    <row r="22" spans="1:7" s="2" customFormat="1" x14ac:dyDescent="0.25">
      <c r="A22" s="78"/>
      <c r="B22" s="83"/>
      <c r="C22" s="86"/>
      <c r="D22" s="83"/>
      <c r="E22" s="82"/>
      <c r="F22" s="84"/>
    </row>
    <row r="23" spans="1:7" s="2" customFormat="1" x14ac:dyDescent="0.25">
      <c r="A23" s="78"/>
      <c r="B23" s="83"/>
      <c r="C23" s="86"/>
      <c r="D23" s="83"/>
      <c r="E23" s="82"/>
      <c r="F23" s="84"/>
    </row>
    <row r="24" spans="1:7" s="2" customFormat="1" hidden="1" x14ac:dyDescent="0.25">
      <c r="A24" s="78"/>
      <c r="B24" s="80"/>
      <c r="C24" s="86"/>
      <c r="D24" s="80"/>
      <c r="E24" s="82"/>
      <c r="F24" s="81"/>
    </row>
    <row r="25" spans="1:7" ht="34.5" customHeight="1" x14ac:dyDescent="0.25">
      <c r="A25" s="57" t="s">
        <v>164</v>
      </c>
      <c r="B25" s="58" t="s">
        <v>35</v>
      </c>
      <c r="C25" s="59">
        <f>C26+C27</f>
        <v>0</v>
      </c>
      <c r="D25" s="95" t="str">
        <f>IF(SUBTOTAL(3,C11:C24)=SUBTOTAL(103,C11:C24),'Summary and sign-off'!$A$47,'Summary and sign-off'!$A$48)</f>
        <v>Check - there are no hidden rows with data</v>
      </c>
      <c r="E25" s="138" t="str">
        <f>IF('Summary and sign-off'!F59='Summary and sign-off'!F53,'Summary and sign-off'!A51,'Summary and sign-off'!A49)</f>
        <v>Check - each entry provides sufficient information</v>
      </c>
      <c r="F25" s="138"/>
      <c r="G25" s="2"/>
    </row>
    <row r="26" spans="1:7" ht="25.5" customHeight="1" x14ac:dyDescent="0.35">
      <c r="A26" s="60"/>
      <c r="B26" s="61" t="s">
        <v>36</v>
      </c>
      <c r="C26" s="62">
        <f>COUNTIF(C11:C24,'Summary and sign-off'!A44)</f>
        <v>0</v>
      </c>
      <c r="D26" s="16"/>
      <c r="E26" s="17"/>
      <c r="F26" s="18"/>
    </row>
    <row r="27" spans="1:7" ht="25.5" customHeight="1" x14ac:dyDescent="0.35">
      <c r="A27" s="60"/>
      <c r="B27" s="61" t="s">
        <v>34</v>
      </c>
      <c r="C27" s="62">
        <f>COUNTIF(C11:C24,'Summary and sign-off'!A45)</f>
        <v>0</v>
      </c>
      <c r="D27" s="16"/>
      <c r="E27" s="17"/>
      <c r="F27" s="18"/>
    </row>
    <row r="28" spans="1:7" ht="13" x14ac:dyDescent="0.3">
      <c r="A28" s="19"/>
      <c r="B28" s="20"/>
      <c r="C28" s="19"/>
      <c r="D28" s="21"/>
      <c r="E28" s="21"/>
      <c r="F28" s="19"/>
    </row>
    <row r="29" spans="1:7" ht="13" x14ac:dyDescent="0.3">
      <c r="A29" s="20" t="s">
        <v>7</v>
      </c>
      <c r="B29" s="20"/>
      <c r="C29" s="20"/>
      <c r="D29" s="20"/>
      <c r="E29" s="20"/>
      <c r="F29" s="20"/>
    </row>
    <row r="30" spans="1:7" ht="12.65" customHeight="1" x14ac:dyDescent="0.25">
      <c r="A30" s="22" t="s">
        <v>50</v>
      </c>
      <c r="B30" s="19"/>
      <c r="C30" s="19"/>
      <c r="D30" s="19"/>
      <c r="E30" s="19"/>
    </row>
    <row r="31" spans="1:7" ht="13" x14ac:dyDescent="0.3">
      <c r="A31" s="22" t="s">
        <v>157</v>
      </c>
      <c r="B31" s="21"/>
      <c r="C31" s="19"/>
      <c r="D31" s="19"/>
      <c r="E31" s="19"/>
      <c r="F31" s="19"/>
    </row>
    <row r="32" spans="1:7" ht="13" x14ac:dyDescent="0.3">
      <c r="A32" s="22" t="s">
        <v>15</v>
      </c>
      <c r="B32" s="23"/>
      <c r="C32" s="23"/>
      <c r="D32" s="23"/>
      <c r="E32" s="23"/>
      <c r="F32" s="23"/>
    </row>
    <row r="33" spans="1:6" ht="12.75" customHeight="1" x14ac:dyDescent="0.25">
      <c r="A33" s="22" t="s">
        <v>93</v>
      </c>
      <c r="B33" s="19"/>
      <c r="C33" s="19"/>
      <c r="D33" s="19"/>
      <c r="E33" s="19"/>
      <c r="F33" s="19"/>
    </row>
    <row r="34" spans="1:6" ht="13" customHeight="1" x14ac:dyDescent="0.25">
      <c r="A34" s="22" t="s">
        <v>37</v>
      </c>
      <c r="B34" s="19"/>
      <c r="C34" s="19"/>
      <c r="D34" s="19"/>
      <c r="E34" s="19"/>
      <c r="F34" s="19"/>
    </row>
    <row r="35" spans="1:6" x14ac:dyDescent="0.25">
      <c r="A35" s="22" t="s">
        <v>53</v>
      </c>
      <c r="C35" s="19"/>
      <c r="D35" s="19"/>
      <c r="E35" s="19"/>
      <c r="F35" s="19"/>
    </row>
    <row r="36" spans="1:6" ht="12.75" customHeight="1" x14ac:dyDescent="0.25">
      <c r="A36" s="22" t="s">
        <v>166</v>
      </c>
      <c r="B36" s="22"/>
      <c r="C36" s="24"/>
      <c r="D36" s="24"/>
      <c r="E36" s="24"/>
      <c r="F36" s="24"/>
    </row>
    <row r="37" spans="1:6" ht="12.75" customHeight="1" x14ac:dyDescent="0.25">
      <c r="A37" s="22"/>
      <c r="B37" s="22"/>
      <c r="C37" s="24"/>
      <c r="D37" s="24"/>
      <c r="E37" s="24"/>
      <c r="F37" s="24"/>
    </row>
    <row r="38" spans="1:6" ht="12.75" hidden="1" customHeight="1" x14ac:dyDescent="0.25">
      <c r="A38" s="22"/>
      <c r="B38" s="22"/>
      <c r="C38" s="24"/>
      <c r="D38" s="24"/>
      <c r="E38" s="24"/>
      <c r="F38" s="24"/>
    </row>
    <row r="39" spans="1:6" hidden="1" x14ac:dyDescent="0.25"/>
    <row r="40" spans="1:6" hidden="1" x14ac:dyDescent="0.25"/>
    <row r="41" spans="1:6" ht="13" hidden="1" x14ac:dyDescent="0.3">
      <c r="A41" s="20"/>
      <c r="B41" s="20"/>
      <c r="C41" s="20"/>
      <c r="D41" s="20"/>
      <c r="E41" s="20"/>
      <c r="F41" s="20"/>
    </row>
    <row r="42" spans="1:6" ht="13" hidden="1" x14ac:dyDescent="0.3">
      <c r="A42" s="20"/>
      <c r="B42" s="20"/>
      <c r="C42" s="20"/>
      <c r="D42" s="20"/>
      <c r="E42" s="20"/>
      <c r="F42" s="20"/>
    </row>
    <row r="43" spans="1:6" ht="13" hidden="1" x14ac:dyDescent="0.3">
      <c r="A43" s="20"/>
      <c r="B43" s="20"/>
      <c r="C43" s="20"/>
      <c r="D43" s="20"/>
      <c r="E43" s="20"/>
      <c r="F43" s="20"/>
    </row>
    <row r="44" spans="1:6" ht="13" hidden="1" x14ac:dyDescent="0.3">
      <c r="A44" s="20"/>
      <c r="B44" s="20"/>
      <c r="C44" s="20"/>
      <c r="D44" s="20"/>
      <c r="E44" s="20"/>
      <c r="F44" s="20"/>
    </row>
    <row r="45" spans="1:6" ht="13" hidden="1" x14ac:dyDescent="0.3">
      <c r="A45" s="20"/>
      <c r="B45" s="20"/>
      <c r="C45" s="20"/>
      <c r="D45" s="20"/>
      <c r="E45" s="20"/>
      <c r="F45" s="20"/>
    </row>
    <row r="46" spans="1:6" hidden="1" x14ac:dyDescent="0.25"/>
    <row r="47" spans="1:6" hidden="1" x14ac:dyDescent="0.25"/>
    <row r="48" spans="1:6"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sheetData>
  <sheetProtection sheet="1" formatCells="0" insertRows="0" deleteRows="0"/>
  <mergeCells count="10">
    <mergeCell ref="E25:F25"/>
    <mergeCell ref="A8:F8"/>
    <mergeCell ref="A1:F1"/>
    <mergeCell ref="A9:F9"/>
    <mergeCell ref="B2:F2"/>
    <mergeCell ref="B3:F3"/>
    <mergeCell ref="B4:F4"/>
    <mergeCell ref="B7:F7"/>
    <mergeCell ref="B5:F5"/>
    <mergeCell ref="B6:F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s>
  <printOptions gridLines="1"/>
  <pageMargins left="0.70866141732283472" right="0.70866141732283472" top="0.74803149606299213" bottom="0.74803149606299213" header="0.31496062992125984" footer="0.31496062992125984"/>
  <pageSetup paperSize="9" scale="66" orientation="landscape" r:id="rId1"/>
  <headerFooter alignWithMargins="0">
    <oddFooter>&amp;LCE Expense Disclosure Workbook 2018&amp;RWorksheet - Summary and sign-off</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sign-off'!$A$44:$A$45</xm:f>
          </x14:formula1>
          <xm:sqref>C11:C24</xm:sqref>
        </x14:dataValidation>
        <x14:dataValidation type="list" errorStyle="information" operator="greaterThan" allowBlank="1" showInputMessage="1" prompt="Provide specific $ value if possible" xr:uid="{00000000-0002-0000-0500-000003000000}">
          <x14:formula1>
            <xm:f>'Summary and sign-off'!$A$38:$A$43</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4c02815c-28df-484f-9884-3bf00d466f96" ContentTypeId="0x0101007F55D9E324541740BF6388CE6442715083"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XRBAuthoDoxID xmlns="43619995-018f-4e2c-8089-9af5b1b4449f">202675</XRBAuthoDoxID>
    <EmAttachCount xmlns="http://schemas.microsoft.com/sharepoint/v3/fields" xsi:nil="true"/>
    <EmAttachmentNames xmlns="http://schemas.microsoft.com/sharepoint/v3/fields" xsi:nil="true"/>
    <EmReceivedOnBehalfOfName xmlns="http://schemas.microsoft.com/sharepoint/v3/fields" xsi:nil="true"/>
    <EmImportance xmlns="http://schemas.microsoft.com/sharepoint/v3/fields" xsi:nil="true"/>
    <EmCC xmlns="http://schemas.microsoft.com/sharepoint/v3/fields" xsi:nil="true"/>
    <EmCCSMTPAddress xmlns="http://schemas.microsoft.com/sharepoint/v3/fields" xsi:nil="true"/>
    <EmReceivedByName xmlns="http://schemas.microsoft.com/sharepoint/v3/fields" xsi:nil="true"/>
    <EmSentOnBehalfOfName xmlns="http://schemas.microsoft.com/sharepoint/v3/fields" xsi:nil="true"/>
    <EmCompanies xmlns="http://schemas.microsoft.com/sharepoint/v3/fields" xsi:nil="true"/>
    <EmID xmlns="http://schemas.microsoft.com/sharepoint/v3/fields" xsi:nil="true"/>
    <DocModifiedSaved xmlns="http://schemas.microsoft.com/sharepoint/v3/fields" xsi:nil="true"/>
    <EmBCC xmlns="http://schemas.microsoft.com/sharepoint/v3/fields" xsi:nil="true"/>
    <EmBCCSMTPAddress xmlns="http://schemas.microsoft.com/sharepoint/v3/fields" xsi:nil="true"/>
    <EmCon xmlns="http://schemas.microsoft.com/sharepoint/v3/fields" xsi:nil="true"/>
    <EmFromName xmlns="http://schemas.microsoft.com/sharepoint/v3/fields" xsi:nil="true"/>
    <EmHasAttachments xmlns="http://schemas.microsoft.com/sharepoint/v3/fields" xsi:nil="true"/>
    <EmRetentionPolicyName xmlns="http://schemas.microsoft.com/sharepoint/v3/fields" xsi:nil="true"/>
    <EmSubject xmlns="http://schemas.microsoft.com/sharepoint/v3/fields" xsi:nil="true"/>
    <EmType xmlns="http://schemas.microsoft.com/sharepoint/v3/fields" xsi:nil="true"/>
    <EmDateSent xmlns="http://schemas.microsoft.com/sharepoint/v3/fields" xsi:nil="true"/>
    <EmReplyRecipientNames xmlns="http://schemas.microsoft.com/sharepoint/v3/fields" xsi:nil="true"/>
    <EmReplyRecipients xmlns="http://schemas.microsoft.com/sharepoint/v3/fields" xsi:nil="true"/>
    <EmDateReceived xmlns="http://schemas.microsoft.com/sharepoint/v3/fields" xsi:nil="true"/>
    <EmToAddress xmlns="http://schemas.microsoft.com/sharepoint/v3/fields" xsi:nil="true"/>
    <EmFrom xmlns="http://schemas.microsoft.com/sharepoint/v3/fields" xsi:nil="true"/>
    <EmTo xmlns="http://schemas.microsoft.com/sharepoint/v3/fields" xsi:nil="true"/>
    <EmToSMTPAddress xmlns="http://schemas.microsoft.com/sharepoint/v3/fields" xsi:nil="true"/>
    <DocCreatedSaved xmlns="http://schemas.microsoft.com/sharepoint/v3/fields" xsi:nil="true"/>
    <EmDate xmlns="http://schemas.microsoft.com/sharepoint/v3/fields" xsi:nil="true"/>
    <EmSensitivity xmlns="http://schemas.microsoft.com/sharepoint/v3/fields" xsi:nil="true"/>
    <EmBody xmlns="http://schemas.microsoft.com/sharepoint/v3/fields" xsi:nil="true"/>
    <EmCategory xmlns="http://schemas.microsoft.com/sharepoint/v3/fields" xsi:nil="true"/>
    <EmFromSMTPAddress xmlns="http://schemas.microsoft.com/sharepoint/v3/fields" xsi:nil="true"/>
    <EmConversationID xmlns="http://schemas.microsoft.com/sharepoint/v3/fields" xsi:nil="true"/>
    <EmConversationIndex xmlns="http://schemas.microsoft.com/sharepoint/v3/fields" xsi:nil="true"/>
    <_dlc_DocId xmlns="4f4c7382-8a1d-4277-8406-03ffad03e24b">EXRB-472275435-1910</_dlc_DocId>
    <_dlc_DocIdUrl xmlns="4f4c7382-8a1d-4277-8406-03ffad03e24b">
      <Url>https://xrbgovt.sharepoint.com/sites/FinanceManagement/_layouts/15/DocIdRedir.aspx?ID=EXRB-472275435-1910</Url>
      <Description>EXRB-472275435-1910</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TBC" ma:contentTypeID="0x0101007F55D9E324541740BF6388CE644271508300035BCC91CA5F5842AB8677E4BFB0D59F" ma:contentTypeVersion="32" ma:contentTypeDescription="Default content type used for tagging unspecified files including those migrated from AuthoDox. Users need to correct the files content type when editing." ma:contentTypeScope="" ma:versionID="84f89da4ed6101c4f27e23b5fd0e4e5e">
  <xsd:schema xmlns:xsd="http://www.w3.org/2001/XMLSchema" xmlns:xs="http://www.w3.org/2001/XMLSchema" xmlns:p="http://schemas.microsoft.com/office/2006/metadata/properties" xmlns:ns2="43619995-018f-4e2c-8089-9af5b1b4449f" xmlns:ns3="http://schemas.microsoft.com/sharepoint/v3/fields" xmlns:ns4="4f4c7382-8a1d-4277-8406-03ffad03e24b" targetNamespace="http://schemas.microsoft.com/office/2006/metadata/properties" ma:root="true" ma:fieldsID="a72744ee0441fc0c674cf750db62cfd8" ns2:_="" ns3:_="" ns4:_="">
    <xsd:import namespace="43619995-018f-4e2c-8089-9af5b1b4449f"/>
    <xsd:import namespace="http://schemas.microsoft.com/sharepoint/v3/fields"/>
    <xsd:import namespace="4f4c7382-8a1d-4277-8406-03ffad03e24b"/>
    <xsd:element name="properties">
      <xsd:complexType>
        <xsd:sequence>
          <xsd:element name="documentManagement">
            <xsd:complexType>
              <xsd:all>
                <xsd:element ref="ns2:XRBAuthoDoxID" minOccurs="0"/>
                <xsd:element ref="ns3:DocCreatedSaved" minOccurs="0"/>
                <xsd:element ref="ns3:DocModifiedSaved" minOccurs="0"/>
                <xsd:element ref="ns3:EmAttachCount" minOccurs="0"/>
                <xsd:element ref="ns3:EmAttachmentNames" minOccurs="0"/>
                <xsd:element ref="ns3:EmBCC" minOccurs="0"/>
                <xsd:element ref="ns3:EmBCCSMTPAddress" minOccurs="0"/>
                <xsd:element ref="ns3:EmBody" minOccurs="0"/>
                <xsd:element ref="ns3:EmCategory" minOccurs="0"/>
                <xsd:element ref="ns3:EmCC" minOccurs="0"/>
                <xsd:element ref="ns3:EmCCSMTPAddress" minOccurs="0"/>
                <xsd:element ref="ns3:EmCompanies" minOccurs="0"/>
                <xsd:element ref="ns3:EmCon" minOccurs="0"/>
                <xsd:element ref="ns3:EmConversationID" minOccurs="0"/>
                <xsd:element ref="ns3:EmConversationIndex" minOccurs="0"/>
                <xsd:element ref="ns3:EmDate" minOccurs="0"/>
                <xsd:element ref="ns3:EmDateReceived" minOccurs="0"/>
                <xsd:element ref="ns3:EmDateSent" minOccurs="0"/>
                <xsd:element ref="ns3:EmFrom" minOccurs="0"/>
                <xsd:element ref="ns3:EmFromName" minOccurs="0"/>
                <xsd:element ref="ns3:EmFromSMTPAddress" minOccurs="0"/>
                <xsd:element ref="ns3:EmHasAttachments" minOccurs="0"/>
                <xsd:element ref="ns3:EmID" minOccurs="0"/>
                <xsd:element ref="ns3:EmImportance" minOccurs="0"/>
                <xsd:element ref="ns3:EmReceivedByName" minOccurs="0"/>
                <xsd:element ref="ns3:EmReceivedOnBehalfOfName" minOccurs="0"/>
                <xsd:element ref="ns3:EmReplyRecipientNames" minOccurs="0"/>
                <xsd:element ref="ns3:EmReplyRecipients" minOccurs="0"/>
                <xsd:element ref="ns3:EmRetentionPolicyName" minOccurs="0"/>
                <xsd:element ref="ns3:EmSensitivity" minOccurs="0"/>
                <xsd:element ref="ns3:EmSentOnBehalfOfName" minOccurs="0"/>
                <xsd:element ref="ns3:EmSubject" minOccurs="0"/>
                <xsd:element ref="ns3:EmTo" minOccurs="0"/>
                <xsd:element ref="ns3:EmToAddress" minOccurs="0"/>
                <xsd:element ref="ns3:EmToSMTPAddress" minOccurs="0"/>
                <xsd:element ref="ns3:EmType"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619995-018f-4e2c-8089-9af5b1b4449f" elementFormDefault="qualified">
    <xsd:import namespace="http://schemas.microsoft.com/office/2006/documentManagement/types"/>
    <xsd:import namespace="http://schemas.microsoft.com/office/infopath/2007/PartnerControls"/>
    <xsd:element name="XRBAuthoDoxID" ma:index="8" nillable="true" ma:displayName="AuthoDox ID" ma:description="AuthoDox document ID retained after migration." ma:internalName="XRBAuthoDox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DocCreatedSaved" ma:index="9" nillable="true" ma:displayName="Document Created Saved" ma:format="DateTime" ma:internalName="DocCreatedSaved" ma:readOnly="false">
      <xsd:simpleType>
        <xsd:restriction base="dms:DateTime"/>
      </xsd:simpleType>
    </xsd:element>
    <xsd:element name="DocModifiedSaved" ma:index="10" nillable="true" ma:displayName="Document Modified Saved" ma:format="DateTime" ma:internalName="DocModifiedSaved" ma:readOnly="false">
      <xsd:simpleType>
        <xsd:restriction base="dms:DateTime"/>
      </xsd:simpleType>
    </xsd:element>
    <xsd:element name="EmAttachCount" ma:index="11" nillable="true" ma:displayName="Email Attachment Count" ma:internalName="EmAttachCount" ma:readOnly="false">
      <xsd:simpleType>
        <xsd:restriction base="dms:Text"/>
      </xsd:simpleType>
    </xsd:element>
    <xsd:element name="EmAttachmentNames" ma:index="12" nillable="true" ma:displayName="Email Attachment Names" ma:internalName="EmAttachmentNames" ma:readOnly="false">
      <xsd:simpleType>
        <xsd:restriction base="dms:Note"/>
      </xsd:simpleType>
    </xsd:element>
    <xsd:element name="EmBCC" ma:index="13" nillable="true" ma:displayName="Email BCC" ma:internalName="EmBCC" ma:readOnly="false">
      <xsd:simpleType>
        <xsd:restriction base="dms:Note"/>
      </xsd:simpleType>
    </xsd:element>
    <xsd:element name="EmBCCSMTPAddress" ma:index="14" nillable="true" ma:displayName="Email BCC SMTP Address" ma:internalName="EmBCCSMTPAddress" ma:readOnly="false">
      <xsd:simpleType>
        <xsd:restriction base="dms:Note"/>
      </xsd:simpleType>
    </xsd:element>
    <xsd:element name="EmBody" ma:index="15" nillable="true" ma:displayName="Email Body" ma:internalName="EmBody" ma:readOnly="false">
      <xsd:simpleType>
        <xsd:restriction base="dms:Note"/>
      </xsd:simpleType>
    </xsd:element>
    <xsd:element name="EmCategory" ma:index="16" nillable="true" ma:displayName="Email Category" ma:internalName="EmCategory" ma:readOnly="false">
      <xsd:simpleType>
        <xsd:restriction base="dms:Text"/>
      </xsd:simpleType>
    </xsd:element>
    <xsd:element name="EmCC" ma:index="17" nillable="true" ma:displayName="Email CC" ma:internalName="EmCC" ma:readOnly="false">
      <xsd:simpleType>
        <xsd:restriction base="dms:Note"/>
      </xsd:simpleType>
    </xsd:element>
    <xsd:element name="EmCCSMTPAddress" ma:index="18" nillable="true" ma:displayName="Email CC SMTP Address" ma:internalName="EmCCSMTPAddress" ma:readOnly="false">
      <xsd:simpleType>
        <xsd:restriction base="dms:Note"/>
      </xsd:simpleType>
    </xsd:element>
    <xsd:element name="EmCompanies" ma:index="19" nillable="true" ma:displayName="Email Companies" ma:internalName="EmCompanies" ma:readOnly="false">
      <xsd:simpleType>
        <xsd:restriction base="dms:Text"/>
      </xsd:simpleType>
    </xsd:element>
    <xsd:element name="EmCon" ma:index="20" nillable="true" ma:displayName="Email Conversation" ma:internalName="EmCon" ma:readOnly="false">
      <xsd:simpleType>
        <xsd:restriction base="dms:Text"/>
      </xsd:simpleType>
    </xsd:element>
    <xsd:element name="EmConversationID" ma:index="21" nillable="true" ma:displayName="Email Conversation ID" ma:internalName="EmConversationID" ma:readOnly="false">
      <xsd:simpleType>
        <xsd:restriction base="dms:Note">
          <xsd:maxLength value="255"/>
        </xsd:restriction>
      </xsd:simpleType>
    </xsd:element>
    <xsd:element name="EmConversationIndex" ma:index="22" nillable="true" ma:displayName="Email Conversation Index" ma:internalName="EmConversationIndex" ma:readOnly="false">
      <xsd:simpleType>
        <xsd:restriction base="dms:Note">
          <xsd:maxLength value="255"/>
        </xsd:restriction>
      </xsd:simpleType>
    </xsd:element>
    <xsd:element name="EmDate" ma:index="23" nillable="true" ma:displayName="Email Date" ma:format="DateTime" ma:internalName="EmDate" ma:readOnly="false">
      <xsd:simpleType>
        <xsd:restriction base="dms:DateTime"/>
      </xsd:simpleType>
    </xsd:element>
    <xsd:element name="EmDateReceived" ma:index="24" nillable="true" ma:displayName="Email Date Received" ma:format="DateTime" ma:internalName="EmDateReceived" ma:readOnly="false">
      <xsd:simpleType>
        <xsd:restriction base="dms:DateTime"/>
      </xsd:simpleType>
    </xsd:element>
    <xsd:element name="EmDateSent" ma:index="25" nillable="true" ma:displayName="Email Date Sent" ma:format="DateTime" ma:internalName="EmDateSent" ma:readOnly="false">
      <xsd:simpleType>
        <xsd:restriction base="dms:DateTime"/>
      </xsd:simpleType>
    </xsd:element>
    <xsd:element name="EmFrom" ma:index="26" nillable="true" ma:displayName="Email From" ma:internalName="EmFrom" ma:readOnly="false">
      <xsd:simpleType>
        <xsd:restriction base="dms:Text"/>
      </xsd:simpleType>
    </xsd:element>
    <xsd:element name="EmFromName" ma:index="27" nillable="true" ma:displayName="Email From Name" ma:internalName="EmFromName" ma:readOnly="false">
      <xsd:simpleType>
        <xsd:restriction base="dms:Text"/>
      </xsd:simpleType>
    </xsd:element>
    <xsd:element name="EmFromSMTPAddress" ma:index="28" nillable="true" ma:displayName="Email From SMTP Address" ma:internalName="EmFromSMTPAddress" ma:readOnly="false">
      <xsd:simpleType>
        <xsd:restriction base="dms:Text"/>
      </xsd:simpleType>
    </xsd:element>
    <xsd:element name="EmHasAttachments" ma:index="29" nillable="true" ma:displayName="Email Has Attachments" ma:internalName="EmHasAttachments" ma:readOnly="false">
      <xsd:simpleType>
        <xsd:restriction base="dms:Boolean"/>
      </xsd:simpleType>
    </xsd:element>
    <xsd:element name="EmID" ma:index="30" nillable="true" ma:displayName="Email ID" ma:internalName="EmID" ma:readOnly="false">
      <xsd:simpleType>
        <xsd:restriction base="dms:Text"/>
      </xsd:simpleType>
    </xsd:element>
    <xsd:element name="EmImportance" ma:index="31" nillable="true" ma:displayName="Email Importance" ma:internalName="EmImportance" ma:readOnly="false">
      <xsd:simpleType>
        <xsd:restriction base="dms:Number"/>
      </xsd:simpleType>
    </xsd:element>
    <xsd:element name="EmReceivedByName" ma:index="32" nillable="true" ma:displayName="Email Received By Name" ma:internalName="EmReceivedByName" ma:readOnly="false">
      <xsd:simpleType>
        <xsd:restriction base="dms:Text"/>
      </xsd:simpleType>
    </xsd:element>
    <xsd:element name="EmReceivedOnBehalfOfName" ma:index="33" nillable="true" ma:displayName="Email Received On Behalf Of Name" ma:internalName="EmReceivedOnBehalfOfName" ma:readOnly="false">
      <xsd:simpleType>
        <xsd:restriction base="dms:Text"/>
      </xsd:simpleType>
    </xsd:element>
    <xsd:element name="EmReplyRecipientNames" ma:index="34" nillable="true" ma:displayName="Email Reply Recipient Names" ma:internalName="EmReplyRecipientNames" ma:readOnly="false">
      <xsd:simpleType>
        <xsd:restriction base="dms:Text"/>
      </xsd:simpleType>
    </xsd:element>
    <xsd:element name="EmReplyRecipients" ma:index="35" nillable="true" ma:displayName="Email Reply Recipients" ma:internalName="EmReplyRecipients" ma:readOnly="false">
      <xsd:simpleType>
        <xsd:restriction base="dms:Text"/>
      </xsd:simpleType>
    </xsd:element>
    <xsd:element name="EmRetentionPolicyName" ma:index="36" nillable="true" ma:displayName="Email Retention Policy Name" ma:internalName="EmRetentionPolicyName" ma:readOnly="false">
      <xsd:simpleType>
        <xsd:restriction base="dms:Text"/>
      </xsd:simpleType>
    </xsd:element>
    <xsd:element name="EmSensitivity" ma:index="37" nillable="true" ma:displayName="Email Sensitivity" ma:internalName="EmSensitivity" ma:readOnly="false">
      <xsd:simpleType>
        <xsd:restriction base="dms:Number"/>
      </xsd:simpleType>
    </xsd:element>
    <xsd:element name="EmSentOnBehalfOfName" ma:index="38" nillable="true" ma:displayName="Email Sent On Behalf Of Name" ma:internalName="EmSentOnBehalfOfName" ma:readOnly="false">
      <xsd:simpleType>
        <xsd:restriction base="dms:Text"/>
      </xsd:simpleType>
    </xsd:element>
    <xsd:element name="EmSubject" ma:index="39" nillable="true" ma:displayName="Email Subject" ma:internalName="EmSubject" ma:readOnly="false">
      <xsd:simpleType>
        <xsd:restriction base="dms:Text"/>
      </xsd:simpleType>
    </xsd:element>
    <xsd:element name="EmTo" ma:index="40" nillable="true" ma:displayName="Email To" ma:internalName="EmTo" ma:readOnly="false">
      <xsd:simpleType>
        <xsd:restriction base="dms:Note"/>
      </xsd:simpleType>
    </xsd:element>
    <xsd:element name="EmToAddress" ma:index="41" nillable="true" ma:displayName="Email To Address" ma:internalName="EmToAddress" ma:readOnly="false">
      <xsd:simpleType>
        <xsd:restriction base="dms:Note"/>
      </xsd:simpleType>
    </xsd:element>
    <xsd:element name="EmToSMTPAddress" ma:index="42" nillable="true" ma:displayName="Email To SMTP Address" ma:internalName="EmToSMTPAddress" ma:readOnly="false">
      <xsd:simpleType>
        <xsd:restriction base="dms:Note"/>
      </xsd:simpleType>
    </xsd:element>
    <xsd:element name="EmType" ma:index="43" nillable="true" ma:displayName="Email Type" ma:internalName="EmTyp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4c7382-8a1d-4277-8406-03ffad03e24b" elementFormDefault="qualified">
    <xsd:import namespace="http://schemas.microsoft.com/office/2006/documentManagement/types"/>
    <xsd:import namespace="http://schemas.microsoft.com/office/infopath/2007/PartnerControls"/>
    <xsd:element name="_dlc_DocId" ma:index="44" nillable="true" ma:displayName="Document ID Value" ma:description="The value of the document ID assigned to this item." ma:internalName="_dlc_DocId" ma:readOnly="true">
      <xsd:simpleType>
        <xsd:restriction base="dms:Text"/>
      </xsd:simpleType>
    </xsd:element>
    <xsd:element name="_dlc_DocIdUrl" ma:index="4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C79221-84CD-4D1C-8843-D27FBB3BC2E6}">
  <ds:schemaRefs>
    <ds:schemaRef ds:uri="http://schemas.microsoft.com/sharepoint/events"/>
  </ds:schemaRefs>
</ds:datastoreItem>
</file>

<file path=customXml/itemProps2.xml><?xml version="1.0" encoding="utf-8"?>
<ds:datastoreItem xmlns:ds="http://schemas.openxmlformats.org/officeDocument/2006/customXml" ds:itemID="{EA9B253F-B3BF-4341-86E2-C4546E077A64}">
  <ds:schemaRefs>
    <ds:schemaRef ds:uri="Microsoft.SharePoint.Taxonomy.ContentTypeSync"/>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F579D7F4-D0D7-4BCB-BBEA-E7C37A64913E}">
  <ds:schemaRefs>
    <ds:schemaRef ds:uri="http://purl.org/dc/dcmitype/"/>
    <ds:schemaRef ds:uri="http://schemas.microsoft.com/office/infopath/2007/PartnerControls"/>
    <ds:schemaRef ds:uri="http://schemas.microsoft.com/office/2006/documentManagement/types"/>
    <ds:schemaRef ds:uri="http://purl.org/dc/elements/1.1/"/>
    <ds:schemaRef ds:uri="http://purl.org/dc/terms/"/>
    <ds:schemaRef ds:uri="http://schemas.openxmlformats.org/package/2006/metadata/core-properties"/>
    <ds:schemaRef ds:uri="http://www.w3.org/XML/1998/namespace"/>
    <ds:schemaRef ds:uri="4f4c7382-8a1d-4277-8406-03ffad03e24b"/>
    <ds:schemaRef ds:uri="http://schemas.microsoft.com/sharepoint/v3/fields"/>
    <ds:schemaRef ds:uri="43619995-018f-4e2c-8089-9af5b1b4449f"/>
    <ds:schemaRef ds:uri="http://schemas.microsoft.com/office/2006/metadata/properties"/>
  </ds:schemaRefs>
</ds:datastoreItem>
</file>

<file path=customXml/itemProps5.xml><?xml version="1.0" encoding="utf-8"?>
<ds:datastoreItem xmlns:ds="http://schemas.openxmlformats.org/officeDocument/2006/customXml" ds:itemID="{68AF291A-7B58-467D-A784-F736689F78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619995-018f-4e2c-8089-9af5b1b4449f"/>
    <ds:schemaRef ds:uri="http://schemas.microsoft.com/sharepoint/v3/fields"/>
    <ds:schemaRef ds:uri="4f4c7382-8a1d-4277-8406-03ffad03e2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 Expense Disclosure - June 2019_202675</dc:title>
  <dc:creator>mortensenm</dc:creator>
  <dc:description>Version 7 - for review by SIT - ready 2/10/18</dc:description>
  <cp:lastModifiedBy>Sarah Burnell</cp:lastModifiedBy>
  <cp:lastPrinted>2019-07-30T03:39:12Z</cp:lastPrinted>
  <dcterms:created xsi:type="dcterms:W3CDTF">2010-10-17T20:59:02Z</dcterms:created>
  <dcterms:modified xsi:type="dcterms:W3CDTF">2019-07-31T03:43:32Z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0x0101007F55D9E324541740BF6388CE644271508300035BCC91CA5F5842AB8677E4BFB0D59F</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Order">
    <vt:r8>27000</vt:r8>
  </property>
  <property fmtid="{D5CDD505-2E9C-101B-9397-08002B2CF9AE}" pid="8" name="_dlc_DocIdItemGuid">
    <vt:lpwstr>0864127e-6037-4414-ae53-3ed8fd1a13c7</vt:lpwstr>
  </property>
  <property fmtid="{D5CDD505-2E9C-101B-9397-08002B2CF9AE}" pid="9" name="AuthorIds_UIVersion_513">
    <vt:lpwstr>14</vt:lpwstr>
  </property>
  <property fmtid="{D5CDD505-2E9C-101B-9397-08002B2CF9AE}" pid="10" name="AuthorIds_UIVersion_518">
    <vt:lpwstr>14</vt:lpwstr>
  </property>
</Properties>
</file>