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https://xrbgovt.sharepoint.com/sites/FinanceManagement/Shared Documents/SSC Reporting/SSC CE Reporting/"/>
    </mc:Choice>
  </mc:AlternateContent>
  <xr:revisionPtr revIDLastSave="289" documentId="8_{FF425FB3-5DD4-45D3-950A-4ADE2951158E}" xr6:coauthVersionLast="41" xr6:coauthVersionMax="41" xr10:uidLastSave="{2C26D14A-37CC-4F51-A1F6-3C47AEBF3D7C}"/>
  <bookViews>
    <workbookView xWindow="-110" yWindow="-110" windowWidth="38620" windowHeight="212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expenses'!$A$1:$E$32</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4" l="1"/>
  <c r="C26" i="3"/>
  <c r="C25" i="2"/>
  <c r="C102" i="1"/>
  <c r="C116" i="1"/>
  <c r="C46" i="1"/>
  <c r="B6" i="13" l="1"/>
  <c r="E59" i="13"/>
  <c r="C59" i="13"/>
  <c r="C27" i="4"/>
  <c r="C26" i="4"/>
  <c r="B59" i="13" l="1"/>
  <c r="B58" i="13"/>
  <c r="D58" i="13"/>
  <c r="B57" i="13"/>
  <c r="D57" i="13"/>
  <c r="D56" i="13"/>
  <c r="B56" i="13"/>
  <c r="D55" i="13"/>
  <c r="B55" i="13"/>
  <c r="D54" i="13"/>
  <c r="B54" i="13"/>
  <c r="B2" i="4"/>
  <c r="B3" i="4"/>
  <c r="B2" i="3"/>
  <c r="B3" i="3"/>
  <c r="B2" i="2"/>
  <c r="B3" i="2"/>
  <c r="B2" i="1"/>
  <c r="B3" i="1"/>
  <c r="F57" i="13" l="1"/>
  <c r="D25" i="2" s="1"/>
  <c r="F59" i="13"/>
  <c r="E25" i="4" s="1"/>
  <c r="F58" i="13"/>
  <c r="D26" i="3" s="1"/>
  <c r="F56" i="13"/>
  <c r="D116" i="1" s="1"/>
  <c r="F55" i="13"/>
  <c r="D102" i="1" s="1"/>
  <c r="F54" i="13"/>
  <c r="D46" i="1" s="1"/>
  <c r="C13" i="13"/>
  <c r="C12" i="13"/>
  <c r="C11" i="13"/>
  <c r="C16" i="13" l="1"/>
  <c r="C17" i="13"/>
  <c r="B5" i="4" l="1"/>
  <c r="B4" i="4"/>
  <c r="B5" i="3"/>
  <c r="B4" i="3"/>
  <c r="B5" i="2"/>
  <c r="B4" i="2"/>
  <c r="B5" i="1"/>
  <c r="B4" i="1"/>
  <c r="C15" i="13" l="1"/>
  <c r="F12" i="13" l="1"/>
  <c r="C25" i="4"/>
  <c r="F11" i="13" s="1"/>
  <c r="F13" i="13" l="1"/>
  <c r="B116" i="1"/>
  <c r="B17" i="13" s="1"/>
  <c r="B102" i="1"/>
  <c r="B16" i="13" s="1"/>
  <c r="B46" i="1"/>
  <c r="B15" i="13" s="1"/>
  <c r="B26" i="3" l="1"/>
  <c r="B13" i="13" s="1"/>
  <c r="B25" i="2"/>
  <c r="B12" i="13" s="1"/>
  <c r="B11" i="13" l="1"/>
  <c r="B1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5"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<sst xmlns="http://schemas.openxmlformats.org/spreadsheetml/2006/main" count="356" uniqueCount="212">
  <si>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</si>
  <si>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</si>
  <si>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</si>
  <si>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</si>
  <si>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</si>
  <si>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</si>
  <si>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</si>
  <si>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</si>
  <si>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</si>
  <si>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</si>
  <si>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</si>
  <si>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</si>
  <si>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</si>
  <si>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</si>
  <si>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</si>
  <si>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</si>
  <si>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</si>
  <si>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</si>
  <si>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</si>
  <si>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</si>
  <si>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</si>
  <si>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</si>
  <si>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</si>
  <si>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</si>
  <si>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</si>
  <si>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</si>
  <si>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</si>
  <si>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</si>
  <si>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</si>
  <si>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</si>
  <si>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</si>
  <si>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</si>
  <si>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</si>
  <si>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</si>
  <si>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</si>
  <si>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</si>
  <si>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</si>
  <si>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</si>
  <si>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</si>
  <si>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</si>
  <si>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</si>
  <si>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</si>
  <si>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</si>
  <si>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</si>
  <si>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</si>
  <si>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</si>
  <si>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</si>
  <si>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</si>
  <si>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</si>
  <si>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</si>
  <si>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</si>
  <si>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</si>
  <si>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</si>
  <si>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</si>
  <si>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</si>
  <si>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</si>
  <si>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</si>
  <si>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</si>
  <si>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</si>
  <si>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</si>
  <si>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</si>
  <si>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</si>
  <si>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</si>
  <si>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</si>
  <si>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</si>
  <si>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</si>
  <si>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</si>
  <si>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</si>
  <si>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</si>
  <si>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</si>
  <si>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</si>
  <si>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</si>
  <si>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</si>
  <si>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</si>
  <si>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</si>
  <si>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</si>
  <si>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</si>
  <si>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</si>
  <si>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</si>
  <si>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</si>
  <si>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</si>
  <si>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</si>
  <si>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</si>
  <si>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</si>
  <si>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</si>
  <si>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</si>
  <si>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</si>
  <si>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</si>
  <si>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</si>
  <si>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</si>
  <si>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</si>
  <si>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</si>
  <si>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</si>
  <si>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</si>
  <si>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</si>
  <si>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</si>
  <si>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</si>
  <si>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</si>
  <si>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</si>
  <si>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</si>
  <si>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</si>
  <si>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</si>
  <si>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</si>
  <si>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</si>
  <si>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</si>
  <si>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</si>
  <si>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</si>
  <si>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</si>
  <si>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</si>
  <si>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</si>
  <si>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</si>
  <si>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</si>
  <si>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</si>
  <si>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</si>
  <si>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</si>
  <si>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</si>
  <si>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</si>
  <si>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</si>
  <si>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</si>
  <si>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</si>
  <si>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</si>
  <si>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</si>
  <si>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</si>
  <si>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</si>
  <si>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</si>
  <si>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</si>
  <si>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</si>
  <si>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</si>
  <si>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</si>
  <si>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</si>
  <si>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</si>
  <si>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</si>
  <si>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</si>
  <si>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</si>
  <si>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</si>
  <si>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</si>
  <si>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</si>
  <si>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</si>
  <si>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</si>
  <si>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</si>
  <si>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</si>
  <si>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</si>
  <si>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</si>
  <si>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</si>
  <si>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</si>
  <si>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</si>
  <si>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</si>
  <si>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</si>
  <si>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</si>
  <si>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</si>
  <si>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</si>
  <si>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</si>
  <si>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</si>
  <si>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</si>
  <si>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</si>
  <si>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</si>
  <si>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</si>
  <si>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</si>
  <si>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</si>
  <si>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</si>
  <si>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</si>
  <si>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</si>
  <si>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</si>
  <si>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</si>
  <si>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</si>
  <si>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</si>
  <si>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</si>
  <si>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</si>
  <si>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External Reporting Board</t>
  </si>
  <si>
    <t>Warren Allen</t>
  </si>
  <si>
    <t>Flights</t>
  </si>
  <si>
    <t>Sydney</t>
  </si>
  <si>
    <t>Taxis</t>
  </si>
  <si>
    <t>Skybus</t>
  </si>
  <si>
    <t>Melbourne</t>
  </si>
  <si>
    <t>Auckland</t>
  </si>
  <si>
    <t xml:space="preserve">Financial Reporting Council Meeting </t>
  </si>
  <si>
    <t>Hamilton</t>
  </si>
  <si>
    <t>Board Meeting in Auckland (New Zealand Accouting Standards Board)</t>
  </si>
  <si>
    <t>Board Meeting in Auckland (New Zealand Auditing Standards Board)</t>
  </si>
  <si>
    <t>Board Meeting in Auckland (External Reporting Advisory Panel)</t>
  </si>
  <si>
    <t>Board Meeting in Auckland (External Reporting Board Board)</t>
  </si>
  <si>
    <t>Minor tokens offered and accepted for several speaking engagements. Values under $50 in each case and generally shared with staff (bottles of wine, chocolates, biscuits)</t>
  </si>
  <si>
    <t>Cellphone</t>
  </si>
  <si>
    <t>New Zealand</t>
  </si>
  <si>
    <t xml:space="preserve">Cellphone and Roaming </t>
  </si>
  <si>
    <t>New Zealand / Australia</t>
  </si>
  <si>
    <t>Breakfast with Michele Embling (External Reporting Board Chair)</t>
  </si>
  <si>
    <t>Breakfast x2</t>
  </si>
  <si>
    <t xml:space="preserve">Maori CFO meeting </t>
  </si>
  <si>
    <t>Wellington</t>
  </si>
  <si>
    <t>Working lunch with International Intergrated Reporting Council - chairman hosted</t>
  </si>
  <si>
    <t>CAANZ</t>
  </si>
  <si>
    <t>In Sydney</t>
  </si>
  <si>
    <t>Air NZ</t>
  </si>
  <si>
    <t>Invitation to Christmas Party</t>
  </si>
  <si>
    <t>BDO</t>
  </si>
  <si>
    <t>Conference Fee</t>
  </si>
  <si>
    <t>Public Finance Act Forum - VUW</t>
  </si>
  <si>
    <t>International Intergrated Reporting Council (Meeting with Chair) / Business Reporting Leadership forum</t>
  </si>
  <si>
    <t>31/07/2019 - 1/08/2019</t>
  </si>
  <si>
    <t>3/09/2019 -  4/09/2019</t>
  </si>
  <si>
    <t>Wellington to Melbourne</t>
  </si>
  <si>
    <t>Melbourne to Auckland</t>
  </si>
  <si>
    <t>Accomadation (Alto on Bourke)</t>
  </si>
  <si>
    <t>Accomodation (IBIS)</t>
  </si>
  <si>
    <t>APIRA academic conference</t>
  </si>
  <si>
    <t>Companies Office XBRL project</t>
  </si>
  <si>
    <t>Christchurch</t>
  </si>
  <si>
    <t>Audit and Risk committee chair forum</t>
  </si>
  <si>
    <t>Accomadation (Novotel)</t>
  </si>
  <si>
    <t>Invitation to World of Wearable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</si>
</sst>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40">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0" fillId="7" borderId="0" xfId="0" applyFont="1" applyFill="1" applyAlignment="1">
      <alignment horizontal="left" vertical="center" wrapText="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0" fillId="7" borderId="0" xfId="0" applyFont="1" applyFill="1" applyAlignment="1">
      <alignment vertical="center"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Alignment="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lignment horizontal="justify" vertical="center"/>
    </xf>
    <xf numFmtId="0" fontId="11" fillId="0" borderId="0" xfId="0" applyFont="1" applyAlignment="1">
      <alignment horizontal="left" vertical="center" wrapText="1"/>
    </xf>
    <xf numFmtId="0" fontId="12" fillId="0" borderId="0" xfId="1" applyFont="1" applyAlignment="1">
      <alignment vertical="center"/>
    </xf>
    <xf numFmtId="0" fontId="12" fillId="0" borderId="0" xfId="1" applyFont="1" applyAlignment="1">
      <alignment horizontal="justify" vertical="center"/>
    </xf>
    <xf numFmtId="0" fontId="11" fillId="9" borderId="0" xfId="1" applyFont="1" applyFill="1" applyAlignment="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19" fillId="7" borderId="0" xfId="0" applyFont="1" applyFill="1" applyAlignment="1">
      <alignment horizontal="left" vertical="center" readingOrder="1"/>
    </xf>
    <xf numFmtId="166" fontId="19" fillId="7" borderId="0" xfId="0" applyNumberFormat="1" applyFont="1" applyFill="1" applyAlignment="1">
      <alignment horizontal="left" vertical="center" wrapText="1"/>
    </xf>
    <xf numFmtId="1" fontId="19" fillId="7" borderId="0" xfId="0" applyNumberFormat="1" applyFont="1" applyFill="1" applyAlignment="1">
      <alignment horizontal="center" vertical="center" wrapText="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Border="1" applyAlignment="1">
      <alignment vertical="center" wrapText="1" readingOrder="1"/>
    </xf>
    <xf numFmtId="164" fontId="21" fillId="0" borderId="0" xfId="2" applyNumberFormat="1" applyFont="1" applyAlignment="1">
      <alignment vertical="center" wrapText="1" readingOrder="1"/>
    </xf>
    <xf numFmtId="164" fontId="31" fillId="0" borderId="4" xfId="2" applyNumberFormat="1" applyFont="1" applyBorder="1" applyAlignment="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5" fillId="0" borderId="5" xfId="2" applyNumberFormat="1" applyFont="1" applyBorder="1" applyAlignment="1">
      <alignment horizontal="center" vertical="center" wrapText="1" readingOrder="1"/>
    </xf>
    <xf numFmtId="0" fontId="15" fillId="0" borderId="0" xfId="2" applyNumberFormat="1" applyFont="1" applyAlignment="1">
      <alignment horizontal="center" vertical="center" wrapText="1" readingOrder="1"/>
    </xf>
    <xf numFmtId="0" fontId="32" fillId="0" borderId="5" xfId="2" applyNumberFormat="1" applyFont="1" applyBorder="1" applyAlignment="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lignment horizontal="center" vertical="center" wrapText="1"/>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20" fillId="0" borderId="0" xfId="0" applyFont="1" applyAlignment="1">
      <alignment horizontal="center" wrapText="1"/>
    </xf>
    <xf numFmtId="0" fontId="15" fillId="10" borderId="4" xfId="0" applyFont="1" applyFill="1" applyBorder="1" applyAlignment="1" applyProtection="1">
      <alignment horizontal="left" vertical="center" wrapText="1"/>
      <protection locked="0"/>
    </xf>
    <xf numFmtId="0" fontId="35" fillId="3" borderId="0" xfId="0" applyFont="1" applyFill="1" applyAlignment="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Alignment="1">
      <alignment vertical="center"/>
    </xf>
    <xf numFmtId="164" fontId="20" fillId="3" borderId="0" xfId="0" applyNumberFormat="1" applyFont="1" applyFill="1" applyAlignment="1">
      <alignment vertical="center"/>
    </xf>
    <xf numFmtId="0" fontId="35" fillId="3" borderId="0" xfId="0" applyFont="1" applyFill="1" applyAlignment="1">
      <alignment horizontal="center" vertical="center" wrapText="1"/>
    </xf>
    <xf numFmtId="166" fontId="35" fillId="7" borderId="0" xfId="0" applyNumberFormat="1" applyFont="1" applyFill="1" applyAlignment="1">
      <alignment horizontal="center" vertical="center" wrapText="1"/>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Alignment="1">
      <alignment horizontal="center" vertical="center" wrapText="1" readingOrder="1"/>
    </xf>
    <xf numFmtId="165" fontId="18" fillId="0" borderId="0" xfId="2" applyFont="1" applyAlignment="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Alignment="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lignment vertical="center" wrapText="1"/>
    </xf>
    <xf numFmtId="167" fontId="15" fillId="10" borderId="3" xfId="0" applyNumberFormat="1" applyFont="1" applyFill="1" applyBorder="1" applyAlignment="1" applyProtection="1">
      <alignment horizontal="righ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5" fillId="7" borderId="0" xfId="0" applyFont="1" applyFill="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zoomScale="85" zoomScaleNormal="85" workbookViewId="0">
      <selection activeCell="A19" sqref="A19"/>
    </sheetView>
  </sheetViews>
  <sheetFormatPr defaultColWidth="0" defaultRowHeight="14" zeroHeight="1" x14ac:dyDescent="0.3"/>
  <cols>
    <col min="1" max="1" width="219.26953125" style="43" customWidth="1"/>
    <col min="2" max="2" width="33.26953125" style="42" customWidth="1"/>
    <col min="3" max="16384" width="8.7265625" hidden="1"/>
  </cols>
  <sheetData>
    <row r="1" spans="1:2" ht="23.25" customHeight="1" x14ac:dyDescent="0.3">
      <c r="A1" s="41" t="s">
        <v>86</v>
      </c>
    </row>
    <row r="2" spans="1:2" ht="33" customHeight="1" x14ac:dyDescent="0.3">
      <c r="A2" s="117" t="s">
        <v>119</v>
      </c>
    </row>
    <row r="3" spans="1:2" ht="17.25" customHeight="1" x14ac:dyDescent="0.3"/>
    <row r="4" spans="1:2" ht="23.25" customHeight="1" x14ac:dyDescent="0.3">
      <c r="A4" s="79" t="s">
        <v>124</v>
      </c>
    </row>
    <row r="5" spans="1:2" ht="17.25" customHeight="1" x14ac:dyDescent="0.3"/>
    <row r="6" spans="1:2" ht="23.25" customHeight="1" x14ac:dyDescent="0.3">
      <c r="A6" s="44" t="s">
        <v>14</v>
      </c>
    </row>
    <row r="7" spans="1:2" ht="17.25" customHeight="1" x14ac:dyDescent="0.3">
      <c r="A7" s="45" t="s">
        <v>16</v>
      </c>
    </row>
    <row r="8" spans="1:2" ht="17.25" customHeight="1" x14ac:dyDescent="0.3">
      <c r="A8" s="45" t="s">
        <v>90</v>
      </c>
    </row>
    <row r="9" spans="1:2" ht="17.25" customHeight="1" x14ac:dyDescent="0.3">
      <c r="A9" s="45"/>
    </row>
    <row r="10" spans="1:2" ht="23.25" customHeight="1" x14ac:dyDescent="0.25">
      <c r="A10" s="44" t="s">
        <v>17</v>
      </c>
      <c r="B10" s="85" t="s">
        <v>128</v>
      </c>
    </row>
    <row r="11" spans="1:2" ht="17.25" customHeight="1" x14ac:dyDescent="0.3">
      <c r="A11" s="46" t="s">
        <v>27</v>
      </c>
    </row>
    <row r="12" spans="1:2" ht="17.25" customHeight="1" x14ac:dyDescent="0.3">
      <c r="A12" s="45" t="s">
        <v>18</v>
      </c>
    </row>
    <row r="13" spans="1:2" ht="17.25" customHeight="1" x14ac:dyDescent="0.3">
      <c r="A13" s="45" t="s">
        <v>19</v>
      </c>
    </row>
    <row r="14" spans="1:2" ht="17.25" customHeight="1" x14ac:dyDescent="0.3">
      <c r="A14" s="47" t="s">
        <v>20</v>
      </c>
    </row>
    <row r="15" spans="1:2" ht="17.25" customHeight="1" x14ac:dyDescent="0.3">
      <c r="A15" s="45" t="s">
        <v>21</v>
      </c>
    </row>
    <row r="16" spans="1:2" ht="17.25" customHeight="1" x14ac:dyDescent="0.3">
      <c r="A16" s="45"/>
    </row>
    <row r="17" spans="1:1" ht="23.25" customHeight="1" x14ac:dyDescent="0.3">
      <c r="A17" s="44" t="s">
        <v>22</v>
      </c>
    </row>
    <row r="18" spans="1:1" ht="17.25" customHeight="1" x14ac:dyDescent="0.3">
      <c r="A18" s="47" t="s">
        <v>10</v>
      </c>
    </row>
    <row r="19" spans="1:1" ht="17.25" customHeight="1" x14ac:dyDescent="0.3">
      <c r="A19" s="47" t="s">
        <v>26</v>
      </c>
    </row>
    <row r="20" spans="1:1" ht="17.25" customHeight="1" x14ac:dyDescent="0.3">
      <c r="A20" s="53" t="s">
        <v>118</v>
      </c>
    </row>
    <row r="21" spans="1:1" ht="17.25" customHeight="1" x14ac:dyDescent="0.3">
      <c r="A21" s="48"/>
    </row>
    <row r="22" spans="1:1" ht="23.25" customHeight="1" x14ac:dyDescent="0.3">
      <c r="A22" s="44" t="s">
        <v>11</v>
      </c>
    </row>
    <row r="23" spans="1:1" ht="17.25" customHeight="1" x14ac:dyDescent="0.3">
      <c r="A23" s="48" t="s">
        <v>85</v>
      </c>
    </row>
    <row r="24" spans="1:1" ht="17.25" customHeight="1" x14ac:dyDescent="0.3">
      <c r="A24" s="48"/>
    </row>
    <row r="25" spans="1:1" ht="23.25" customHeight="1" x14ac:dyDescent="0.3">
      <c r="A25" s="44" t="s">
        <v>54</v>
      </c>
    </row>
    <row r="26" spans="1:1" ht="17.25" customHeight="1" x14ac:dyDescent="0.3">
      <c r="A26" s="49" t="s">
        <v>60</v>
      </c>
    </row>
    <row r="27" spans="1:1" ht="32.25" customHeight="1" x14ac:dyDescent="0.3">
      <c r="A27" s="47" t="s">
        <v>112</v>
      </c>
    </row>
    <row r="28" spans="1:1" ht="17.25" customHeight="1" x14ac:dyDescent="0.3">
      <c r="A28" s="49" t="s">
        <v>55</v>
      </c>
    </row>
    <row r="29" spans="1:1" ht="32.25" customHeight="1" x14ac:dyDescent="0.3">
      <c r="A29" s="47" t="s">
        <v>150</v>
      </c>
    </row>
    <row r="30" spans="1:1" ht="17.25" customHeight="1" x14ac:dyDescent="0.3">
      <c r="A30" s="49" t="s">
        <v>12</v>
      </c>
    </row>
    <row r="31" spans="1:1" ht="17.25" customHeight="1" x14ac:dyDescent="0.3">
      <c r="A31" s="47" t="s">
        <v>56</v>
      </c>
    </row>
    <row r="32" spans="1:1" ht="17.25" customHeight="1" x14ac:dyDescent="0.3">
      <c r="A32" s="49" t="s">
        <v>57</v>
      </c>
    </row>
    <row r="33" spans="1:1" ht="32.25" customHeight="1" x14ac:dyDescent="0.3">
      <c r="A33" s="47" t="s">
        <v>58</v>
      </c>
    </row>
    <row r="34" spans="1:1" ht="32.25" customHeight="1" x14ac:dyDescent="0.3">
      <c r="A34" s="46" t="s">
        <v>23</v>
      </c>
    </row>
    <row r="35" spans="1:1" ht="17.25" customHeight="1" x14ac:dyDescent="0.3">
      <c r="A35" s="49" t="s">
        <v>47</v>
      </c>
    </row>
    <row r="36" spans="1:1" ht="32.25" customHeight="1" x14ac:dyDescent="0.3">
      <c r="A36" s="47" t="s">
        <v>130</v>
      </c>
    </row>
    <row r="37" spans="1:1" ht="32.25" customHeight="1" x14ac:dyDescent="0.3">
      <c r="A37" s="47" t="s">
        <v>25</v>
      </c>
    </row>
    <row r="38" spans="1:1" ht="32.25" customHeight="1" x14ac:dyDescent="0.3">
      <c r="A38" s="47" t="s">
        <v>61</v>
      </c>
    </row>
    <row r="39" spans="1:1" ht="17.25" customHeight="1" x14ac:dyDescent="0.3">
      <c r="A39" s="46"/>
    </row>
    <row r="40" spans="1:1" ht="22.5" customHeight="1" x14ac:dyDescent="0.3">
      <c r="A40" s="44" t="s">
        <v>5</v>
      </c>
    </row>
    <row r="41" spans="1:1" ht="17.25" customHeight="1" x14ac:dyDescent="0.3">
      <c r="A41" s="53" t="s">
        <v>120</v>
      </c>
    </row>
    <row r="42" spans="1:1" ht="17.25" customHeight="1" x14ac:dyDescent="0.3">
      <c r="A42" s="50" t="s">
        <v>68</v>
      </c>
    </row>
    <row r="43" spans="1:1" ht="17.25" customHeight="1" x14ac:dyDescent="0.3">
      <c r="A43" s="48" t="s">
        <v>131</v>
      </c>
    </row>
    <row r="44" spans="1:1" ht="32.25" customHeight="1" x14ac:dyDescent="0.3">
      <c r="A44" s="48" t="s">
        <v>103</v>
      </c>
    </row>
    <row r="45" spans="1:1" ht="32.25" customHeight="1" x14ac:dyDescent="0.3">
      <c r="A45" s="48" t="s">
        <v>69</v>
      </c>
    </row>
    <row r="46" spans="1:1" ht="17.25" customHeight="1" x14ac:dyDescent="0.3">
      <c r="A46" s="51" t="s">
        <v>132</v>
      </c>
    </row>
    <row r="47" spans="1:1" ht="32.25" customHeight="1" x14ac:dyDescent="0.3">
      <c r="A47" s="47" t="s">
        <v>70</v>
      </c>
    </row>
    <row r="48" spans="1:1" ht="32.25" customHeight="1" x14ac:dyDescent="0.3">
      <c r="A48" s="47" t="s">
        <v>62</v>
      </c>
    </row>
    <row r="49" spans="1:1" ht="32.25" customHeight="1" x14ac:dyDescent="0.3">
      <c r="A49" s="48" t="s">
        <v>151</v>
      </c>
    </row>
    <row r="50" spans="1:1" ht="17.25" customHeight="1" x14ac:dyDescent="0.3">
      <c r="A50" s="48" t="s">
        <v>71</v>
      </c>
    </row>
    <row r="51" spans="1:1" ht="17.25" customHeight="1" x14ac:dyDescent="0.3">
      <c r="A51" s="48" t="s">
        <v>24</v>
      </c>
    </row>
    <row r="52" spans="1:1" ht="17.25" customHeight="1" x14ac:dyDescent="0.3">
      <c r="A52" s="48"/>
    </row>
    <row r="53" spans="1:1" ht="22.5" customHeight="1" x14ac:dyDescent="0.3">
      <c r="A53" s="44" t="s">
        <v>59</v>
      </c>
    </row>
    <row r="54" spans="1:1" ht="32.25" customHeight="1" x14ac:dyDescent="0.3">
      <c r="A54" s="117" t="s">
        <v>121</v>
      </c>
    </row>
    <row r="55" spans="1:1" ht="17.25" customHeight="1" x14ac:dyDescent="0.3">
      <c r="A55" s="52" t="s">
        <v>122</v>
      </c>
    </row>
    <row r="56" spans="1:1" ht="17.25" customHeight="1" x14ac:dyDescent="0.3">
      <c r="A56" s="53" t="s">
        <v>75</v>
      </c>
    </row>
    <row r="57" spans="1:1" ht="17.25" customHeight="1" x14ac:dyDescent="0.3">
      <c r="A57" s="53" t="s">
        <v>123</v>
      </c>
    </row>
    <row r="58" spans="1:1" ht="17.25" customHeight="1" x14ac:dyDescent="0.3">
      <c r="A58" s="54" t="s">
        <v>74</v>
      </c>
    </row>
    <row r="59" spans="1:1" x14ac:dyDescent="0.3"/>
    <row r="60" spans="1:1" hidden="1" x14ac:dyDescent="0.3"/>
    <row r="61" spans="1:1" hidden="1" x14ac:dyDescent="0.3">
      <c r="A61" s="55"/>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tabSelected="1" topLeftCell="A4" zoomScaleNormal="100" workbookViewId="0">
      <selection activeCell="B6" sqref="B6:F6"/>
    </sheetView>
  </sheetViews>
  <sheetFormatPr defaultColWidth="0" defaultRowHeight="12.5" zeroHeight="1" x14ac:dyDescent="0.25"/>
  <cols>
    <col min="1" max="1" width="35.7265625" customWidth="1"/>
    <col min="2" max="2" width="21.6328125" customWidth="1"/>
    <col min="3" max="3" width="33.6328125" customWidth="1"/>
    <col min="4" max="4" width="4.36328125" customWidth="1"/>
    <col min="5" max="5" width="29" customWidth="1"/>
    <col min="6" max="6" width="19" customWidth="1"/>
    <col min="7" max="7" width="42" customWidth="1"/>
    <col min="8" max="11" width="9.08984375" hidden="1" customWidth="1"/>
    <col min="12" max="16384" width="9.08984375" hidden="1"/>
  </cols>
  <sheetData>
    <row r="1" spans="1:11" ht="26.25" customHeight="1" x14ac:dyDescent="0.25">
      <c r="A1" s="122" t="s">
        <v>98</v>
      </c>
      <c r="B1" s="122"/>
      <c r="C1" s="122"/>
      <c r="D1" s="122"/>
      <c r="E1" s="122"/>
      <c r="F1" s="122"/>
      <c r="G1" s="19"/>
      <c r="H1" s="19"/>
      <c r="I1" s="19"/>
      <c r="J1" s="19"/>
      <c r="K1" s="19"/>
    </row>
    <row r="2" spans="1:11" ht="21" customHeight="1" x14ac:dyDescent="0.25">
      <c r="A2" s="3" t="s">
        <v>2</v>
      </c>
      <c r="B2" s="123" t="s">
        <v>168</v>
      </c>
      <c r="C2" s="123"/>
      <c r="D2" s="123"/>
      <c r="E2" s="123"/>
      <c r="F2" s="123"/>
      <c r="G2" s="19"/>
      <c r="H2" s="19"/>
      <c r="I2" s="19"/>
      <c r="J2" s="19"/>
      <c r="K2" s="19"/>
    </row>
    <row r="3" spans="1:11" ht="21" customHeight="1" x14ac:dyDescent="0.25">
      <c r="A3" s="3" t="s">
        <v>99</v>
      </c>
      <c r="B3" s="123" t="s">
        <v>169</v>
      </c>
      <c r="C3" s="123"/>
      <c r="D3" s="123"/>
      <c r="E3" s="123"/>
      <c r="F3" s="123"/>
      <c r="G3" s="19"/>
      <c r="H3" s="19"/>
      <c r="I3" s="19"/>
      <c r="J3" s="19"/>
      <c r="K3" s="19"/>
    </row>
    <row r="4" spans="1:11" ht="21" customHeight="1" x14ac:dyDescent="0.25">
      <c r="A4" s="3" t="s">
        <v>79</v>
      </c>
      <c r="B4" s="124">
        <v>43647</v>
      </c>
      <c r="C4" s="124"/>
      <c r="D4" s="124"/>
      <c r="E4" s="124"/>
      <c r="F4" s="124"/>
      <c r="G4" s="19"/>
      <c r="H4" s="19"/>
      <c r="I4" s="19"/>
      <c r="J4" s="19"/>
      <c r="K4" s="19"/>
    </row>
    <row r="5" spans="1:11" ht="21" customHeight="1" x14ac:dyDescent="0.25">
      <c r="A5" s="3" t="s">
        <v>80</v>
      </c>
      <c r="B5" s="124">
        <v>43812</v>
      </c>
      <c r="C5" s="124"/>
      <c r="D5" s="124"/>
      <c r="E5" s="124"/>
      <c r="F5" s="124"/>
      <c r="G5" s="19"/>
      <c r="H5" s="19"/>
      <c r="I5" s="19"/>
      <c r="J5" s="19"/>
      <c r="K5" s="19"/>
    </row>
    <row r="6" spans="1:11" ht="21" customHeight="1" x14ac:dyDescent="0.25">
      <c r="A6" s="3" t="s">
        <v>104</v>
      </c>
      <c r="B6" s="121" t="str">
        <f>IF(AND(Travel!B7&lt;&gt;A30,Hospitality!B7&lt;&gt;A30,'All other expenses'!B7&lt;&gt;A30,'Gifts and benefits'!B7&lt;&gt;A30),A31,IF(AND(Travel!B7=A30,Hospitality!B7=A30,'All other expenses'!B7=A30,'Gifts and benefits'!B7=A30),A33,A32))</f>
        <v>Data and totals checked on all sheets</v>
      </c>
      <c r="C6" s="121"/>
      <c r="D6" s="121"/>
      <c r="E6" s="121"/>
      <c r="F6" s="121"/>
      <c r="G6" s="25"/>
      <c r="H6" s="19"/>
      <c r="I6" s="19"/>
      <c r="J6" s="19"/>
      <c r="K6" s="19"/>
    </row>
    <row r="7" spans="1:11" ht="21" customHeight="1" x14ac:dyDescent="0.25">
      <c r="A7" s="3" t="s">
        <v>133</v>
      </c>
      <c r="B7" s="120"/>
      <c r="C7" s="120"/>
      <c r="D7" s="120"/>
      <c r="E7" s="120"/>
      <c r="F7" s="120"/>
      <c r="G7" s="25"/>
      <c r="H7" s="19"/>
      <c r="I7" s="19"/>
      <c r="J7" s="19"/>
      <c r="K7" s="19"/>
    </row>
    <row r="8" spans="1:11" ht="21" customHeight="1" x14ac:dyDescent="0.25">
      <c r="A8" s="3" t="s">
        <v>100</v>
      </c>
      <c r="B8" s="120"/>
      <c r="C8" s="120"/>
      <c r="D8" s="120"/>
      <c r="E8" s="120"/>
      <c r="F8" s="120"/>
      <c r="G8" s="25"/>
      <c r="H8" s="19"/>
      <c r="I8" s="19"/>
      <c r="J8" s="19"/>
      <c r="K8" s="19"/>
    </row>
    <row r="9" spans="1:11" ht="66.75" customHeight="1" x14ac:dyDescent="0.25">
      <c r="A9" s="119" t="s">
        <v>125</v>
      </c>
      <c r="B9" s="119"/>
      <c r="C9" s="119"/>
      <c r="D9" s="119"/>
      <c r="E9" s="119"/>
      <c r="F9" s="119"/>
      <c r="G9" s="25"/>
      <c r="H9" s="19"/>
      <c r="I9" s="19"/>
      <c r="J9" s="19"/>
      <c r="K9" s="19"/>
    </row>
    <row r="10" spans="1:11" s="116" customFormat="1" ht="36" customHeight="1" x14ac:dyDescent="0.3">
      <c r="A10" s="110" t="s">
        <v>48</v>
      </c>
      <c r="B10" s="111" t="s">
        <v>31</v>
      </c>
      <c r="C10" s="111" t="s">
        <v>65</v>
      </c>
      <c r="D10" s="112"/>
      <c r="E10" s="113" t="s">
        <v>47</v>
      </c>
      <c r="F10" s="114" t="s">
        <v>72</v>
      </c>
      <c r="G10" s="115"/>
      <c r="H10" s="115"/>
      <c r="I10" s="115"/>
      <c r="J10" s="115"/>
      <c r="K10" s="115"/>
    </row>
    <row r="11" spans="1:11" ht="27.75" customHeight="1" x14ac:dyDescent="0.35">
      <c r="A11" s="9" t="s">
        <v>84</v>
      </c>
      <c r="B11" s="65">
        <f>B15+B16+B17</f>
        <v>4511.5100000000011</v>
      </c>
      <c r="C11" s="71" t="str">
        <f>IF(Travel!B6="",A34,Travel!B6)</f>
        <v>Figures exclude GST</v>
      </c>
      <c r="D11" s="6"/>
      <c r="E11" s="9" t="s">
        <v>95</v>
      </c>
      <c r="F11" s="35">
        <f>'Gifts and benefits'!C25</f>
        <v>3</v>
      </c>
      <c r="G11" s="31"/>
      <c r="H11" s="31"/>
      <c r="I11" s="31"/>
      <c r="J11" s="31"/>
      <c r="K11" s="31"/>
    </row>
    <row r="12" spans="1:11" ht="27.75" customHeight="1" x14ac:dyDescent="0.35">
      <c r="A12" s="9" t="s">
        <v>12</v>
      </c>
      <c r="B12" s="65">
        <f>Hospitality!B25</f>
        <v>0</v>
      </c>
      <c r="C12" s="71" t="str">
        <f>IF(Hospitality!B6="",A34,Hospitality!B6)</f>
        <v>Figures exclude GST</v>
      </c>
      <c r="D12" s="6"/>
      <c r="E12" s="9" t="s">
        <v>96</v>
      </c>
      <c r="F12" s="35">
        <f>'Gifts and benefits'!C26</f>
        <v>1</v>
      </c>
      <c r="G12" s="31"/>
      <c r="H12" s="31"/>
      <c r="I12" s="31"/>
      <c r="J12" s="31"/>
      <c r="K12" s="31"/>
    </row>
    <row r="13" spans="1:11" ht="27.75" customHeight="1" x14ac:dyDescent="0.25">
      <c r="A13" s="9" t="s">
        <v>30</v>
      </c>
      <c r="B13" s="65">
        <f>'All other expenses'!B26</f>
        <v>810.45</v>
      </c>
      <c r="C13" s="71" t="str">
        <f>IF('All other expenses'!B6="",A34,'All other expenses'!B6)</f>
        <v>Figures exclude GST</v>
      </c>
      <c r="D13" s="6"/>
      <c r="E13" s="9" t="s">
        <v>97</v>
      </c>
      <c r="F13" s="35">
        <f>'Gifts and benefits'!C27</f>
        <v>2</v>
      </c>
      <c r="G13" s="19"/>
      <c r="H13" s="19"/>
      <c r="I13" s="19"/>
      <c r="J13" s="19"/>
      <c r="K13" s="19"/>
    </row>
    <row r="14" spans="1:11" ht="12.75" customHeight="1" x14ac:dyDescent="0.25">
      <c r="A14" s="8"/>
      <c r="B14" s="66"/>
      <c r="C14" s="72"/>
      <c r="D14" s="36"/>
      <c r="E14" s="6"/>
      <c r="F14" s="37"/>
      <c r="G14" s="19"/>
      <c r="H14" s="19"/>
      <c r="I14" s="19"/>
      <c r="J14" s="19"/>
      <c r="K14" s="19"/>
    </row>
    <row r="15" spans="1:11" ht="27.75" customHeight="1" x14ac:dyDescent="0.25">
      <c r="A15" s="10" t="s">
        <v>45</v>
      </c>
      <c r="B15" s="67">
        <f>Travel!B46</f>
        <v>1938.3700000000003</v>
      </c>
      <c r="C15" s="73" t="str">
        <f>C11</f>
        <v>Figures exclude GST</v>
      </c>
      <c r="D15" s="6"/>
      <c r="E15" s="6"/>
      <c r="F15" s="37"/>
      <c r="G15" s="19"/>
      <c r="H15" s="19"/>
      <c r="I15" s="19"/>
      <c r="J15" s="19"/>
      <c r="K15" s="19"/>
    </row>
    <row r="16" spans="1:11" ht="27.75" customHeight="1" x14ac:dyDescent="0.25">
      <c r="A16" s="10" t="s">
        <v>91</v>
      </c>
      <c r="B16" s="67">
        <f>Travel!B102</f>
        <v>2573.1400000000008</v>
      </c>
      <c r="C16" s="73" t="str">
        <f>C11</f>
        <v>Figures exclude GST</v>
      </c>
      <c r="D16" s="38"/>
      <c r="E16" s="6"/>
      <c r="F16" s="39"/>
      <c r="G16" s="19"/>
      <c r="H16" s="19"/>
      <c r="I16" s="19"/>
      <c r="J16" s="19"/>
      <c r="K16" s="19"/>
    </row>
    <row r="17" spans="1:11" ht="27.75" customHeight="1" x14ac:dyDescent="0.25">
      <c r="A17" s="10" t="s">
        <v>46</v>
      </c>
      <c r="B17" s="67">
        <f>Travel!B116</f>
        <v>0</v>
      </c>
      <c r="C17" s="73" t="str">
        <f>C11</f>
        <v>Figures exclude GST</v>
      </c>
      <c r="D17" s="6"/>
      <c r="E17" s="6"/>
      <c r="F17" s="39"/>
      <c r="G17" s="19"/>
      <c r="H17" s="19"/>
      <c r="I17" s="19"/>
      <c r="J17" s="19"/>
      <c r="K17" s="19"/>
    </row>
    <row r="18" spans="1:11" ht="27.75" customHeight="1" x14ac:dyDescent="0.3">
      <c r="A18" s="19"/>
      <c r="B18" s="21"/>
      <c r="C18" s="19"/>
      <c r="D18" s="5"/>
      <c r="E18" s="5"/>
      <c r="F18" s="30"/>
      <c r="G18" s="19"/>
      <c r="H18" s="19"/>
      <c r="I18" s="19"/>
      <c r="J18" s="19"/>
      <c r="K18" s="19"/>
    </row>
    <row r="19" spans="1:11" ht="13" x14ac:dyDescent="0.3">
      <c r="A19" s="20" t="s">
        <v>8</v>
      </c>
      <c r="B19" s="21"/>
      <c r="C19" s="19"/>
      <c r="D19" s="19"/>
      <c r="E19" s="19"/>
      <c r="F19" s="19"/>
      <c r="G19" s="19"/>
      <c r="H19" s="19"/>
      <c r="I19" s="19"/>
      <c r="J19" s="19"/>
      <c r="K19" s="19"/>
    </row>
    <row r="20" spans="1:11" x14ac:dyDescent="0.25">
      <c r="A20" s="22" t="s">
        <v>9</v>
      </c>
      <c r="D20" s="19"/>
      <c r="E20" s="19"/>
      <c r="F20" s="19"/>
      <c r="G20" s="19"/>
      <c r="H20" s="19"/>
      <c r="I20" s="19"/>
      <c r="J20" s="19"/>
      <c r="K20" s="19"/>
    </row>
    <row r="21" spans="1:11" ht="12.65" customHeight="1" x14ac:dyDescent="0.25">
      <c r="A21" s="22" t="s">
        <v>66</v>
      </c>
      <c r="D21" s="19"/>
      <c r="E21" s="19"/>
      <c r="F21" s="19"/>
      <c r="G21" s="19"/>
      <c r="H21" s="19"/>
      <c r="I21" s="19"/>
      <c r="J21" s="19"/>
      <c r="K21" s="19"/>
    </row>
    <row r="22" spans="1:11" ht="12.65" customHeight="1" x14ac:dyDescent="0.25">
      <c r="A22" s="22" t="s">
        <v>81</v>
      </c>
      <c r="D22" s="19"/>
      <c r="E22" s="19"/>
      <c r="F22" s="19"/>
      <c r="G22" s="19"/>
      <c r="H22" s="19"/>
      <c r="I22" s="19"/>
      <c r="J22" s="19"/>
      <c r="K22" s="19"/>
    </row>
    <row r="23" spans="1:11" ht="12.65" customHeight="1" x14ac:dyDescent="0.25">
      <c r="A23" s="22" t="s">
        <v>101</v>
      </c>
      <c r="D23" s="19"/>
      <c r="E23" s="19"/>
      <c r="F23" s="19"/>
      <c r="G23" s="19"/>
      <c r="H23" s="19"/>
      <c r="I23" s="19"/>
      <c r="J23" s="19"/>
      <c r="K23" s="19"/>
    </row>
    <row r="24" spans="1:11" x14ac:dyDescent="0.25">
      <c r="A24" s="28"/>
      <c r="B24" s="19"/>
      <c r="C24" s="19"/>
      <c r="D24" s="19"/>
      <c r="E24" s="19"/>
      <c r="F24" s="19"/>
      <c r="G24" s="19"/>
      <c r="H24" s="19"/>
      <c r="I24" s="19"/>
      <c r="J24" s="19"/>
      <c r="K24" s="19"/>
    </row>
    <row r="25" spans="1:11" ht="13" hidden="1" x14ac:dyDescent="0.3">
      <c r="A25" s="13" t="s">
        <v>141</v>
      </c>
      <c r="B25" s="14"/>
      <c r="C25" s="14"/>
      <c r="D25" s="14"/>
      <c r="E25" s="14"/>
      <c r="F25" s="14"/>
      <c r="G25" s="19"/>
      <c r="H25" s="19"/>
      <c r="I25" s="19"/>
      <c r="J25" s="19"/>
      <c r="K25" s="19"/>
    </row>
    <row r="26" spans="1:11" ht="12.75" hidden="1" customHeight="1" x14ac:dyDescent="0.25">
      <c r="A26" s="12" t="s">
        <v>157</v>
      </c>
      <c r="B26" s="4"/>
      <c r="C26" s="4"/>
      <c r="D26" s="12"/>
      <c r="E26" s="12"/>
      <c r="F26" s="12"/>
      <c r="G26" s="19"/>
      <c r="H26" s="19"/>
      <c r="I26" s="19"/>
      <c r="J26" s="19"/>
      <c r="K26" s="19"/>
    </row>
    <row r="27" spans="1:11" hidden="1" x14ac:dyDescent="0.25">
      <c r="A27" s="11" t="s">
        <v>64</v>
      </c>
      <c r="B27" s="11"/>
      <c r="C27" s="11"/>
      <c r="D27" s="11"/>
      <c r="E27" s="11"/>
      <c r="F27" s="11"/>
      <c r="G27" s="19"/>
      <c r="H27" s="19"/>
      <c r="I27" s="19"/>
      <c r="J27" s="19"/>
      <c r="K27" s="19"/>
    </row>
    <row r="28" spans="1:11" hidden="1" x14ac:dyDescent="0.25">
      <c r="A28" s="11" t="s">
        <v>28</v>
      </c>
      <c r="B28" s="11"/>
      <c r="C28" s="11"/>
      <c r="D28" s="11"/>
      <c r="E28" s="11"/>
      <c r="F28" s="11"/>
      <c r="G28" s="19"/>
      <c r="H28" s="19"/>
      <c r="I28" s="19"/>
      <c r="J28" s="19"/>
      <c r="K28" s="19"/>
    </row>
    <row r="29" spans="1:11" hidden="1" x14ac:dyDescent="0.25">
      <c r="A29" s="12" t="s">
        <v>115</v>
      </c>
      <c r="B29" s="12"/>
      <c r="C29" s="12"/>
      <c r="D29" s="12"/>
      <c r="E29" s="12"/>
      <c r="F29" s="12"/>
      <c r="G29" s="19"/>
      <c r="H29" s="19"/>
      <c r="I29" s="19"/>
      <c r="J29" s="19"/>
      <c r="K29" s="19"/>
    </row>
    <row r="30" spans="1:11" hidden="1" x14ac:dyDescent="0.25">
      <c r="A30" s="12" t="s">
        <v>116</v>
      </c>
      <c r="B30" s="12"/>
      <c r="C30" s="12"/>
      <c r="D30" s="12"/>
      <c r="E30" s="12"/>
      <c r="F30" s="12"/>
      <c r="G30" s="19"/>
      <c r="H30" s="19"/>
      <c r="I30" s="19"/>
      <c r="J30" s="19"/>
      <c r="K30" s="19"/>
    </row>
    <row r="31" spans="1:11" hidden="1" x14ac:dyDescent="0.25">
      <c r="A31" s="11" t="s">
        <v>106</v>
      </c>
      <c r="B31" s="11"/>
      <c r="C31" s="11"/>
      <c r="D31" s="11"/>
      <c r="E31" s="11"/>
      <c r="F31" s="11"/>
      <c r="G31" s="19"/>
      <c r="H31" s="19"/>
      <c r="I31" s="19"/>
      <c r="J31" s="19"/>
      <c r="K31" s="19"/>
    </row>
    <row r="32" spans="1:11" hidden="1" x14ac:dyDescent="0.25">
      <c r="A32" s="11" t="s">
        <v>107</v>
      </c>
      <c r="B32" s="11"/>
      <c r="C32" s="11"/>
      <c r="D32" s="11"/>
      <c r="E32" s="11"/>
      <c r="F32" s="11"/>
      <c r="G32" s="19"/>
      <c r="H32" s="19"/>
      <c r="I32" s="19"/>
      <c r="J32" s="19"/>
      <c r="K32" s="19"/>
    </row>
    <row r="33" spans="1:11" hidden="1" x14ac:dyDescent="0.25">
      <c r="A33" s="11" t="s">
        <v>105</v>
      </c>
      <c r="B33" s="11"/>
      <c r="C33" s="11"/>
      <c r="D33" s="11"/>
      <c r="E33" s="11"/>
      <c r="F33" s="11"/>
      <c r="G33" s="19"/>
      <c r="H33" s="19"/>
      <c r="I33" s="19"/>
      <c r="J33" s="19"/>
      <c r="K33" s="19"/>
    </row>
    <row r="34" spans="1:11" hidden="1" x14ac:dyDescent="0.25">
      <c r="A34" s="12" t="s">
        <v>67</v>
      </c>
      <c r="B34" s="12"/>
      <c r="C34" s="12"/>
      <c r="D34" s="12"/>
      <c r="E34" s="12"/>
      <c r="F34" s="12"/>
      <c r="G34" s="19"/>
      <c r="H34" s="19"/>
      <c r="I34" s="19"/>
      <c r="J34" s="19"/>
      <c r="K34" s="19"/>
    </row>
    <row r="35" spans="1:11" hidden="1" x14ac:dyDescent="0.25">
      <c r="A35" s="12" t="s">
        <v>73</v>
      </c>
      <c r="B35" s="12"/>
      <c r="C35" s="12"/>
      <c r="D35" s="12"/>
      <c r="E35" s="12"/>
      <c r="F35" s="12"/>
      <c r="G35" s="19"/>
      <c r="H35" s="19"/>
      <c r="I35" s="19"/>
      <c r="J35" s="19"/>
      <c r="K35" s="19"/>
    </row>
    <row r="36" spans="1:11" hidden="1" x14ac:dyDescent="0.25">
      <c r="A36" s="11" t="s">
        <v>94</v>
      </c>
      <c r="B36" s="69"/>
      <c r="C36" s="69"/>
      <c r="D36" s="69"/>
      <c r="E36" s="69"/>
      <c r="F36" s="69"/>
      <c r="G36" s="19"/>
      <c r="H36" s="19"/>
      <c r="I36" s="19"/>
      <c r="J36" s="19"/>
      <c r="K36" s="19"/>
    </row>
    <row r="37" spans="1:11" hidden="1" x14ac:dyDescent="0.25">
      <c r="A37" s="11" t="s">
        <v>63</v>
      </c>
      <c r="B37" s="69"/>
      <c r="C37" s="69"/>
      <c r="D37" s="69"/>
      <c r="E37" s="69"/>
      <c r="F37" s="69"/>
      <c r="G37" s="19"/>
      <c r="H37" s="19"/>
      <c r="I37" s="19"/>
      <c r="J37" s="19"/>
      <c r="K37" s="19"/>
    </row>
    <row r="38" spans="1:11" hidden="1" x14ac:dyDescent="0.25">
      <c r="A38" s="12" t="s">
        <v>38</v>
      </c>
      <c r="B38" s="4"/>
      <c r="C38" s="4"/>
      <c r="D38" s="4"/>
      <c r="E38" s="4"/>
      <c r="F38" s="4"/>
      <c r="G38" s="19"/>
      <c r="H38" s="19"/>
      <c r="I38" s="19"/>
      <c r="J38" s="19"/>
      <c r="K38" s="19"/>
    </row>
    <row r="39" spans="1:11" hidden="1" x14ac:dyDescent="0.25">
      <c r="A39" s="4" t="s">
        <v>39</v>
      </c>
      <c r="B39" s="4"/>
      <c r="C39" s="4"/>
      <c r="D39" s="4"/>
      <c r="E39" s="4"/>
      <c r="F39" s="4"/>
      <c r="G39" s="19"/>
      <c r="H39" s="19"/>
      <c r="I39" s="19"/>
      <c r="J39" s="19"/>
      <c r="K39" s="19"/>
    </row>
    <row r="40" spans="1:11" hidden="1" x14ac:dyDescent="0.25">
      <c r="A40" s="4" t="s">
        <v>41</v>
      </c>
      <c r="B40" s="4"/>
      <c r="C40" s="4"/>
      <c r="D40" s="4"/>
      <c r="E40" s="4"/>
      <c r="F40" s="4"/>
      <c r="G40" s="19"/>
      <c r="H40" s="19"/>
      <c r="I40" s="19"/>
      <c r="J40" s="19"/>
      <c r="K40" s="19"/>
    </row>
    <row r="41" spans="1:11" hidden="1" x14ac:dyDescent="0.25">
      <c r="A41" s="4" t="s">
        <v>40</v>
      </c>
      <c r="B41" s="4"/>
      <c r="C41" s="4"/>
      <c r="D41" s="4"/>
      <c r="E41" s="4"/>
      <c r="F41" s="4"/>
      <c r="G41" s="19"/>
      <c r="H41" s="19"/>
      <c r="I41" s="19"/>
      <c r="J41" s="19"/>
      <c r="K41" s="19"/>
    </row>
    <row r="42" spans="1:11" hidden="1" x14ac:dyDescent="0.25">
      <c r="A42" s="4" t="s">
        <v>42</v>
      </c>
      <c r="B42" s="4"/>
      <c r="C42" s="4"/>
      <c r="D42" s="4"/>
      <c r="E42" s="4"/>
      <c r="F42" s="4"/>
      <c r="G42" s="19"/>
      <c r="H42" s="19"/>
      <c r="I42" s="19"/>
      <c r="J42" s="19"/>
      <c r="K42" s="19"/>
    </row>
    <row r="43" spans="1:11" hidden="1" x14ac:dyDescent="0.25">
      <c r="A43" s="4" t="s">
        <v>43</v>
      </c>
      <c r="B43" s="4"/>
      <c r="C43" s="4"/>
      <c r="D43" s="4"/>
      <c r="E43" s="4"/>
      <c r="F43" s="4"/>
      <c r="G43" s="19"/>
      <c r="H43" s="19"/>
      <c r="I43" s="19"/>
      <c r="J43" s="19"/>
      <c r="K43" s="19"/>
    </row>
    <row r="44" spans="1:11" hidden="1" x14ac:dyDescent="0.25">
      <c r="A44" s="70" t="s">
        <v>36</v>
      </c>
      <c r="B44" s="69"/>
      <c r="C44" s="69"/>
      <c r="D44" s="69"/>
      <c r="E44" s="69"/>
      <c r="F44" s="69"/>
      <c r="G44" s="19"/>
      <c r="H44" s="19"/>
      <c r="I44" s="19"/>
      <c r="J44" s="19"/>
      <c r="K44" s="19"/>
    </row>
    <row r="45" spans="1:11" hidden="1" x14ac:dyDescent="0.25">
      <c r="A45" s="69" t="s">
        <v>34</v>
      </c>
      <c r="B45" s="69"/>
      <c r="C45" s="69"/>
      <c r="D45" s="69"/>
      <c r="E45" s="69"/>
      <c r="F45" s="69"/>
      <c r="G45" s="19"/>
      <c r="H45" s="19"/>
      <c r="I45" s="19"/>
      <c r="J45" s="19"/>
      <c r="K45" s="19"/>
    </row>
    <row r="46" spans="1:11" hidden="1" x14ac:dyDescent="0.25">
      <c r="A46" s="40">
        <v>-20000</v>
      </c>
      <c r="B46" s="4"/>
      <c r="C46" s="4"/>
      <c r="D46" s="4"/>
      <c r="E46" s="4"/>
      <c r="F46" s="4"/>
      <c r="G46" s="19"/>
      <c r="H46" s="19"/>
      <c r="I46" s="19"/>
      <c r="J46" s="19"/>
      <c r="K46" s="19"/>
    </row>
    <row r="47" spans="1:11" ht="25" hidden="1" x14ac:dyDescent="0.25">
      <c r="A47" s="104" t="s">
        <v>138</v>
      </c>
      <c r="B47" s="69"/>
      <c r="C47" s="69"/>
      <c r="D47" s="69"/>
      <c r="E47" s="69"/>
      <c r="F47" s="69"/>
      <c r="G47" s="19"/>
      <c r="H47" s="19"/>
      <c r="I47" s="19"/>
      <c r="J47" s="19"/>
      <c r="K47" s="19"/>
    </row>
    <row r="48" spans="1:11" ht="25" hidden="1" x14ac:dyDescent="0.25">
      <c r="A48" s="104" t="s">
        <v>137</v>
      </c>
      <c r="B48" s="69"/>
      <c r="C48" s="69"/>
      <c r="D48" s="69"/>
      <c r="E48" s="69"/>
      <c r="F48" s="69"/>
      <c r="G48" s="19"/>
      <c r="H48" s="19"/>
      <c r="I48" s="19"/>
      <c r="J48" s="19"/>
      <c r="K48" s="19"/>
    </row>
    <row r="49" spans="1:11" ht="25" hidden="1" x14ac:dyDescent="0.25">
      <c r="A49" s="105" t="s">
        <v>139</v>
      </c>
      <c r="B49" s="4"/>
      <c r="C49" s="4"/>
      <c r="D49" s="4"/>
      <c r="E49" s="4"/>
      <c r="F49" s="4"/>
      <c r="G49" s="19"/>
      <c r="H49" s="19"/>
      <c r="I49" s="19"/>
      <c r="J49" s="19"/>
      <c r="K49" s="19"/>
    </row>
    <row r="50" spans="1:11" ht="25" hidden="1" x14ac:dyDescent="0.25">
      <c r="A50" s="105" t="s">
        <v>113</v>
      </c>
      <c r="B50" s="4"/>
      <c r="C50" s="4"/>
      <c r="D50" s="4"/>
      <c r="E50" s="4"/>
      <c r="F50" s="4"/>
      <c r="G50" s="19"/>
      <c r="H50" s="19"/>
      <c r="I50" s="19"/>
      <c r="J50" s="19"/>
      <c r="K50" s="19"/>
    </row>
    <row r="51" spans="1:11" ht="37.5" hidden="1" x14ac:dyDescent="0.3">
      <c r="A51" s="105" t="s">
        <v>114</v>
      </c>
      <c r="B51" s="97"/>
      <c r="C51" s="97"/>
      <c r="D51" s="97"/>
      <c r="E51" s="12"/>
      <c r="F51" s="12"/>
      <c r="G51" s="19"/>
      <c r="H51" s="19"/>
      <c r="I51" s="19"/>
      <c r="J51" s="19"/>
      <c r="K51" s="19"/>
    </row>
    <row r="52" spans="1:11" ht="13" hidden="1" x14ac:dyDescent="0.3">
      <c r="A52" s="102" t="s">
        <v>117</v>
      </c>
      <c r="B52" s="96"/>
      <c r="C52" s="96"/>
      <c r="D52" s="96"/>
      <c r="E52" s="11"/>
      <c r="F52" s="11" t="b">
        <v>1</v>
      </c>
      <c r="G52" s="19"/>
      <c r="H52" s="19"/>
      <c r="I52" s="19"/>
      <c r="J52" s="19"/>
      <c r="K52" s="19"/>
    </row>
    <row r="53" spans="1:11" ht="13" hidden="1" x14ac:dyDescent="0.3">
      <c r="A53" s="103" t="s">
        <v>140</v>
      </c>
      <c r="B53" s="102"/>
      <c r="C53" s="102"/>
      <c r="D53" s="102"/>
      <c r="E53" s="11"/>
      <c r="F53" s="11" t="b">
        <v>0</v>
      </c>
      <c r="G53" s="19"/>
      <c r="H53" s="19"/>
      <c r="I53" s="19"/>
      <c r="J53" s="19"/>
      <c r="K53" s="19"/>
    </row>
    <row r="54" spans="1:11" ht="13" hidden="1" x14ac:dyDescent="0.25">
      <c r="A54" s="106"/>
      <c r="B54" s="98">
        <f>COUNT(Travel!B12:B45)</f>
        <v>9</v>
      </c>
      <c r="C54" s="98"/>
      <c r="D54" s="98">
        <f>COUNTIF(Travel!D12:D45,"*")</f>
        <v>9</v>
      </c>
      <c r="E54" s="99"/>
      <c r="F54" s="99" t="b">
        <f>MIN(B54,D54)=MAX(B54,D54)</f>
        <v>1</v>
      </c>
      <c r="G54" s="19"/>
      <c r="H54" s="19"/>
      <c r="I54" s="19"/>
      <c r="J54" s="19"/>
      <c r="K54" s="19"/>
    </row>
    <row r="55" spans="1:11" ht="13" hidden="1" x14ac:dyDescent="0.25">
      <c r="A55" s="106" t="s">
        <v>111</v>
      </c>
      <c r="B55" s="98">
        <f>COUNT(Travel!B50:B101)</f>
        <v>17</v>
      </c>
      <c r="C55" s="98"/>
      <c r="D55" s="98">
        <f>COUNTIF(Travel!D50:D101,"*")</f>
        <v>17</v>
      </c>
      <c r="E55" s="99"/>
      <c r="F55" s="99" t="b">
        <f>MIN(B55,D55)=MAX(B55,D55)</f>
        <v>1</v>
      </c>
    </row>
    <row r="56" spans="1:11" ht="13" hidden="1" x14ac:dyDescent="0.3">
      <c r="A56" s="107"/>
      <c r="B56" s="98">
        <f>COUNT(Travel!B106:B115)</f>
        <v>0</v>
      </c>
      <c r="C56" s="98"/>
      <c r="D56" s="98">
        <f>COUNTIF(Travel!D106:D115,"*")</f>
        <v>0</v>
      </c>
      <c r="E56" s="99"/>
      <c r="F56" s="99" t="b">
        <f>MIN(B56,D56)=MAX(B56,D56)</f>
        <v>1</v>
      </c>
    </row>
    <row r="57" spans="1:11" ht="13" hidden="1" x14ac:dyDescent="0.3">
      <c r="A57" s="108" t="s">
        <v>109</v>
      </c>
      <c r="B57" s="100">
        <f>COUNT(Hospitality!B11:B24)</f>
        <v>0</v>
      </c>
      <c r="C57" s="100"/>
      <c r="D57" s="100">
        <f>COUNTIF(Hospitality!D11:D24,"*")</f>
        <v>0</v>
      </c>
      <c r="E57" s="101"/>
      <c r="F57" s="101" t="b">
        <f>MIN(B57,D57)=MAX(B57,D57)</f>
        <v>1</v>
      </c>
    </row>
    <row r="58" spans="1:11" ht="13" hidden="1" x14ac:dyDescent="0.3">
      <c r="A58" s="109" t="s">
        <v>110</v>
      </c>
      <c r="B58" s="99">
        <f>COUNT('All other expenses'!B11:B25)</f>
        <v>10</v>
      </c>
      <c r="C58" s="99"/>
      <c r="D58" s="99">
        <f>COUNTIF('All other expenses'!D11:D25,"*")</f>
        <v>10</v>
      </c>
      <c r="E58" s="99"/>
      <c r="F58" s="99" t="b">
        <f>MIN(B58,D58)=MAX(B58,D58)</f>
        <v>1</v>
      </c>
    </row>
    <row r="59" spans="1:11" ht="13" hidden="1" x14ac:dyDescent="0.3">
      <c r="A59" s="108" t="s">
        <v>108</v>
      </c>
      <c r="B59" s="100">
        <f>COUNTIF('Gifts and benefits'!B11:B24,"*")</f>
        <v>3</v>
      </c>
      <c r="C59" s="100">
        <f>COUNTIF('Gifts and benefits'!C11:C24,"*")</f>
        <v>3</v>
      </c>
      <c r="D59" s="100"/>
      <c r="E59" s="100">
        <f>COUNTA('Gifts and benefits'!E11:E24)</f>
        <v>1</v>
      </c>
      <c r="F59" s="101" t="b">
        <f>MIN(B59,C59,E59)=MAX(B59,C59,E59)</f>
        <v>0</v>
      </c>
    </row>
    <row r="60" spans="1:11" x14ac:dyDescent="0.25"/>
    <row r="61" spans="1:11" hidden="1" x14ac:dyDescent="0.25"/>
    <row r="62" spans="1:11" hidden="1" x14ac:dyDescent="0.25"/>
    <row r="63" spans="1:11" hidden="1" x14ac:dyDescent="0.25"/>
    <row r="64" spans="1: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62"/>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36328125" customWidth="1"/>
    <col min="4" max="4" width="50" customWidth="1"/>
    <col min="5" max="5" width="21.36328125" customWidth="1"/>
    <col min="6" max="6" width="37.6328125" customWidth="1"/>
    <col min="7" max="9" width="9.08984375" hidden="1" customWidth="1"/>
    <col min="10" max="13" width="0" hidden="1" customWidth="1"/>
    <col min="14" max="16384" width="9.08984375" hidden="1"/>
  </cols>
  <sheetData>
    <row r="1" spans="1:6" ht="26.25" customHeight="1" x14ac:dyDescent="0.25">
      <c r="A1" s="122" t="s">
        <v>6</v>
      </c>
      <c r="B1" s="122"/>
      <c r="C1" s="122"/>
      <c r="D1" s="122"/>
      <c r="E1" s="122"/>
      <c r="F1" s="19"/>
    </row>
    <row r="2" spans="1:6" ht="21" customHeight="1" x14ac:dyDescent="0.25">
      <c r="A2" s="3" t="s">
        <v>2</v>
      </c>
      <c r="B2" s="125" t="str">
        <f>'Summary and sign-off'!B2:F2</f>
        <v>External Reporting Board</v>
      </c>
      <c r="C2" s="125"/>
      <c r="D2" s="125"/>
      <c r="E2" s="125"/>
      <c r="F2" s="19"/>
    </row>
    <row r="3" spans="1:6" ht="21" customHeight="1" x14ac:dyDescent="0.25">
      <c r="A3" s="3" t="s">
        <v>3</v>
      </c>
      <c r="B3" s="125" t="str">
        <f>'Summary and sign-off'!B3:F3</f>
        <v>Warren Allen</v>
      </c>
      <c r="C3" s="125"/>
      <c r="D3" s="125"/>
      <c r="E3" s="125"/>
      <c r="F3" s="19"/>
    </row>
    <row r="4" spans="1:6" ht="21" customHeight="1" x14ac:dyDescent="0.25">
      <c r="A4" s="3" t="s">
        <v>77</v>
      </c>
      <c r="B4" s="125">
        <f>'Summary and sign-off'!B4:F4</f>
        <v>43647</v>
      </c>
      <c r="C4" s="125"/>
      <c r="D4" s="125"/>
      <c r="E4" s="125"/>
      <c r="F4" s="19"/>
    </row>
    <row r="5" spans="1:6" ht="21" customHeight="1" x14ac:dyDescent="0.25">
      <c r="A5" s="3" t="s">
        <v>78</v>
      </c>
      <c r="B5" s="125">
        <f>'Summary and sign-off'!B5:F5</f>
        <v>43812</v>
      </c>
      <c r="C5" s="125"/>
      <c r="D5" s="125"/>
      <c r="E5" s="125"/>
      <c r="F5" s="19"/>
    </row>
    <row r="6" spans="1:6" ht="21" customHeight="1" x14ac:dyDescent="0.25">
      <c r="A6" s="3" t="s">
        <v>29</v>
      </c>
      <c r="B6" s="120" t="s">
        <v>28</v>
      </c>
      <c r="C6" s="120"/>
      <c r="D6" s="120"/>
      <c r="E6" s="120"/>
      <c r="F6" s="19"/>
    </row>
    <row r="7" spans="1:6" ht="21" customHeight="1" x14ac:dyDescent="0.25">
      <c r="A7" s="3" t="s">
        <v>104</v>
      </c>
      <c r="B7" s="120" t="s">
        <v>116</v>
      </c>
      <c r="C7" s="120"/>
      <c r="D7" s="120"/>
      <c r="E7" s="120"/>
      <c r="F7" s="19"/>
    </row>
    <row r="8" spans="1:6" ht="36" customHeight="1" x14ac:dyDescent="0.3">
      <c r="A8" s="128" t="s">
        <v>4</v>
      </c>
      <c r="B8" s="129"/>
      <c r="C8" s="129"/>
      <c r="D8" s="129"/>
      <c r="E8" s="129"/>
      <c r="F8" s="21"/>
    </row>
    <row r="9" spans="1:6" ht="36" customHeight="1" x14ac:dyDescent="0.3">
      <c r="A9" s="130" t="s">
        <v>142</v>
      </c>
      <c r="B9" s="131"/>
      <c r="C9" s="131"/>
      <c r="D9" s="131"/>
      <c r="E9" s="131"/>
      <c r="F9" s="21"/>
    </row>
    <row r="10" spans="1:6" ht="24.75" customHeight="1" x14ac:dyDescent="0.35">
      <c r="A10" s="127" t="s">
        <v>143</v>
      </c>
      <c r="B10" s="132"/>
      <c r="C10" s="127"/>
      <c r="D10" s="127"/>
      <c r="E10" s="127"/>
      <c r="F10" s="31"/>
    </row>
    <row r="11" spans="1:6" ht="27" customHeight="1" x14ac:dyDescent="0.25">
      <c r="A11" s="26" t="s">
        <v>49</v>
      </c>
      <c r="B11" s="26" t="s">
        <v>144</v>
      </c>
      <c r="C11" s="26" t="s">
        <v>145</v>
      </c>
      <c r="D11" s="26" t="s">
        <v>102</v>
      </c>
      <c r="E11" s="26" t="s">
        <v>76</v>
      </c>
      <c r="F11" s="32"/>
    </row>
    <row r="12" spans="1:6" s="2" customFormat="1" hidden="1" x14ac:dyDescent="0.25">
      <c r="A12" s="78"/>
      <c r="B12" s="75"/>
      <c r="C12" s="76"/>
      <c r="D12" s="76"/>
      <c r="E12" s="77"/>
      <c r="F12" s="1"/>
    </row>
    <row r="13" spans="1:6" s="2" customFormat="1" ht="25" x14ac:dyDescent="0.25">
      <c r="A13" s="118" t="s">
        <v>200</v>
      </c>
      <c r="B13" s="75">
        <v>748.43</v>
      </c>
      <c r="C13" s="76" t="s">
        <v>199</v>
      </c>
      <c r="D13" s="76" t="s">
        <v>170</v>
      </c>
      <c r="E13" s="77" t="s">
        <v>171</v>
      </c>
      <c r="F13" s="1"/>
    </row>
    <row r="14" spans="1:6" s="2" customFormat="1" ht="25" x14ac:dyDescent="0.25">
      <c r="A14" s="118" t="s">
        <v>200</v>
      </c>
      <c r="B14" s="75">
        <v>273.82</v>
      </c>
      <c r="C14" s="76" t="s">
        <v>199</v>
      </c>
      <c r="D14" s="76" t="s">
        <v>205</v>
      </c>
      <c r="E14" s="77" t="s">
        <v>171</v>
      </c>
      <c r="F14" s="1"/>
    </row>
    <row r="15" spans="1:6" s="2" customFormat="1" ht="25" x14ac:dyDescent="0.25">
      <c r="A15" s="118" t="s">
        <v>200</v>
      </c>
      <c r="B15" s="75">
        <v>42.77</v>
      </c>
      <c r="C15" s="76" t="s">
        <v>199</v>
      </c>
      <c r="D15" s="76" t="s">
        <v>172</v>
      </c>
      <c r="E15" s="77" t="s">
        <v>171</v>
      </c>
      <c r="F15" s="1"/>
    </row>
    <row r="16" spans="1:6" s="2" customFormat="1" ht="25" x14ac:dyDescent="0.25">
      <c r="A16" s="118" t="s">
        <v>200</v>
      </c>
      <c r="B16" s="75">
        <v>27.81</v>
      </c>
      <c r="C16" s="76" t="s">
        <v>199</v>
      </c>
      <c r="D16" s="76" t="s">
        <v>172</v>
      </c>
      <c r="E16" s="77" t="s">
        <v>171</v>
      </c>
      <c r="F16" s="1"/>
    </row>
    <row r="17" spans="1:6" s="2" customFormat="1" x14ac:dyDescent="0.25">
      <c r="A17" s="118" t="s">
        <v>201</v>
      </c>
      <c r="B17" s="75">
        <v>21.44</v>
      </c>
      <c r="C17" s="76" t="s">
        <v>176</v>
      </c>
      <c r="D17" s="76" t="s">
        <v>173</v>
      </c>
      <c r="E17" s="77" t="s">
        <v>174</v>
      </c>
      <c r="F17" s="1"/>
    </row>
    <row r="18" spans="1:6" s="2" customFormat="1" x14ac:dyDescent="0.25">
      <c r="A18" s="118" t="s">
        <v>201</v>
      </c>
      <c r="B18" s="75">
        <v>15.65</v>
      </c>
      <c r="C18" s="76" t="s">
        <v>176</v>
      </c>
      <c r="D18" s="76" t="s">
        <v>173</v>
      </c>
      <c r="E18" s="77" t="s">
        <v>175</v>
      </c>
      <c r="F18" s="1"/>
    </row>
    <row r="19" spans="1:6" s="2" customFormat="1" x14ac:dyDescent="0.25">
      <c r="A19" s="118" t="s">
        <v>201</v>
      </c>
      <c r="B19" s="75">
        <v>166.42</v>
      </c>
      <c r="C19" s="76" t="s">
        <v>176</v>
      </c>
      <c r="D19" s="76" t="s">
        <v>204</v>
      </c>
      <c r="E19" s="77" t="s">
        <v>174</v>
      </c>
      <c r="F19" s="1"/>
    </row>
    <row r="20" spans="1:6" s="2" customFormat="1" x14ac:dyDescent="0.25">
      <c r="A20" s="118" t="s">
        <v>201</v>
      </c>
      <c r="B20" s="75">
        <v>242.11</v>
      </c>
      <c r="C20" s="76" t="s">
        <v>176</v>
      </c>
      <c r="D20" s="76" t="s">
        <v>170</v>
      </c>
      <c r="E20" s="77" t="s">
        <v>202</v>
      </c>
      <c r="F20" s="1"/>
    </row>
    <row r="21" spans="1:6" s="2" customFormat="1" x14ac:dyDescent="0.25">
      <c r="A21" s="118" t="s">
        <v>201</v>
      </c>
      <c r="B21" s="75">
        <v>399.92</v>
      </c>
      <c r="C21" s="76" t="s">
        <v>176</v>
      </c>
      <c r="D21" s="76" t="s">
        <v>170</v>
      </c>
      <c r="E21" s="77" t="s">
        <v>203</v>
      </c>
      <c r="F21" s="1"/>
    </row>
    <row r="22" spans="1:6" s="2" customFormat="1" x14ac:dyDescent="0.25">
      <c r="A22" s="74"/>
      <c r="B22" s="75"/>
      <c r="C22" s="76"/>
      <c r="D22" s="76"/>
      <c r="E22" s="77"/>
      <c r="F22" s="1"/>
    </row>
    <row r="23" spans="1:6" s="2" customFormat="1" ht="12.75" customHeight="1" x14ac:dyDescent="0.25">
      <c r="A23" s="74"/>
      <c r="B23" s="75"/>
      <c r="C23" s="76"/>
      <c r="D23" s="76"/>
      <c r="E23" s="77"/>
      <c r="F23" s="1"/>
    </row>
    <row r="24" spans="1:6" s="2" customFormat="1" x14ac:dyDescent="0.25">
      <c r="A24" s="74"/>
      <c r="B24" s="75"/>
      <c r="C24" s="76"/>
      <c r="D24" s="76"/>
      <c r="E24" s="77"/>
      <c r="F24" s="1"/>
    </row>
    <row r="25" spans="1:6" s="2" customFormat="1" x14ac:dyDescent="0.25">
      <c r="A25" s="74"/>
      <c r="B25" s="75"/>
      <c r="C25" s="76"/>
      <c r="D25" s="76"/>
      <c r="E25" s="77"/>
      <c r="F25" s="1"/>
    </row>
    <row r="26" spans="1:6" s="2" customFormat="1" x14ac:dyDescent="0.25">
      <c r="A26" s="74"/>
      <c r="B26" s="75"/>
      <c r="C26" s="76"/>
      <c r="D26" s="76"/>
      <c r="E26" s="77"/>
      <c r="F26" s="1"/>
    </row>
    <row r="27" spans="1:6" s="2" customFormat="1" x14ac:dyDescent="0.25">
      <c r="A27" s="74"/>
      <c r="B27" s="75"/>
      <c r="C27" s="76"/>
      <c r="D27" s="76"/>
      <c r="E27" s="77"/>
      <c r="F27" s="1"/>
    </row>
    <row r="28" spans="1:6" s="2" customFormat="1" x14ac:dyDescent="0.25">
      <c r="A28" s="74"/>
      <c r="B28" s="75"/>
      <c r="C28" s="76"/>
      <c r="D28" s="76"/>
      <c r="E28" s="77"/>
      <c r="F28" s="1"/>
    </row>
    <row r="29" spans="1:6" s="2" customFormat="1" x14ac:dyDescent="0.25">
      <c r="A29" s="74"/>
      <c r="B29" s="75"/>
      <c r="C29" s="76"/>
      <c r="D29" s="76"/>
      <c r="E29" s="77"/>
      <c r="F29" s="1"/>
    </row>
    <row r="30" spans="1:6" s="2" customFormat="1" x14ac:dyDescent="0.25">
      <c r="A30" s="74"/>
      <c r="B30" s="75"/>
      <c r="C30" s="76"/>
      <c r="D30" s="76"/>
      <c r="E30" s="77"/>
      <c r="F30" s="1"/>
    </row>
    <row r="31" spans="1:6" s="2" customFormat="1" x14ac:dyDescent="0.25">
      <c r="A31" s="74"/>
      <c r="B31" s="75"/>
      <c r="C31" s="76"/>
      <c r="D31" s="76"/>
      <c r="E31" s="77"/>
      <c r="F31" s="1"/>
    </row>
    <row r="32" spans="1:6" s="2" customFormat="1" x14ac:dyDescent="0.25">
      <c r="A32" s="74"/>
      <c r="B32" s="75"/>
      <c r="C32" s="76"/>
      <c r="D32" s="76"/>
      <c r="E32" s="77"/>
      <c r="F32" s="1"/>
    </row>
    <row r="33" spans="1:6" s="2" customFormat="1" x14ac:dyDescent="0.25">
      <c r="A33" s="74"/>
      <c r="B33" s="75"/>
      <c r="C33" s="76"/>
      <c r="D33" s="76"/>
      <c r="E33" s="77"/>
      <c r="F33" s="1"/>
    </row>
    <row r="34" spans="1:6" s="2" customFormat="1" x14ac:dyDescent="0.25">
      <c r="A34" s="74"/>
      <c r="B34" s="75"/>
      <c r="C34" s="76"/>
      <c r="D34" s="76"/>
      <c r="E34" s="77"/>
      <c r="F34" s="1"/>
    </row>
    <row r="35" spans="1:6" s="2" customFormat="1" x14ac:dyDescent="0.25">
      <c r="A35" s="74"/>
      <c r="B35" s="75"/>
      <c r="C35" s="76"/>
      <c r="D35" s="76"/>
      <c r="E35" s="77"/>
      <c r="F35" s="1"/>
    </row>
    <row r="36" spans="1:6" s="2" customFormat="1" x14ac:dyDescent="0.25">
      <c r="A36" s="74"/>
      <c r="B36" s="75"/>
      <c r="C36" s="76"/>
      <c r="D36" s="76"/>
      <c r="E36" s="77"/>
      <c r="F36" s="1"/>
    </row>
    <row r="37" spans="1:6" s="2" customFormat="1" x14ac:dyDescent="0.25">
      <c r="A37" s="74"/>
      <c r="B37" s="75"/>
      <c r="C37" s="76"/>
      <c r="D37" s="76"/>
      <c r="E37" s="77"/>
      <c r="F37" s="1"/>
    </row>
    <row r="38" spans="1:6" s="2" customFormat="1" x14ac:dyDescent="0.25">
      <c r="A38" s="74"/>
      <c r="B38" s="75"/>
      <c r="C38" s="76"/>
      <c r="D38" s="76"/>
      <c r="E38" s="77"/>
      <c r="F38" s="1"/>
    </row>
    <row r="39" spans="1:6" s="2" customFormat="1" x14ac:dyDescent="0.25">
      <c r="A39" s="74"/>
      <c r="B39" s="75"/>
      <c r="C39" s="76"/>
      <c r="D39" s="76"/>
      <c r="E39" s="77"/>
      <c r="F39" s="1"/>
    </row>
    <row r="40" spans="1:6" s="2" customFormat="1" x14ac:dyDescent="0.25">
      <c r="A40" s="74"/>
      <c r="B40" s="75"/>
      <c r="C40" s="76"/>
      <c r="D40" s="76"/>
      <c r="E40" s="77"/>
      <c r="F40" s="1"/>
    </row>
    <row r="41" spans="1:6" s="2" customFormat="1" x14ac:dyDescent="0.25">
      <c r="A41" s="74"/>
      <c r="B41" s="75"/>
      <c r="C41" s="76"/>
      <c r="D41" s="76"/>
      <c r="E41" s="77"/>
      <c r="F41" s="1"/>
    </row>
    <row r="42" spans="1:6" s="2" customFormat="1" x14ac:dyDescent="0.25">
      <c r="A42" s="74"/>
      <c r="B42" s="75"/>
      <c r="C42" s="76"/>
      <c r="D42" s="76"/>
      <c r="E42" s="77"/>
      <c r="F42" s="1"/>
    </row>
    <row r="43" spans="1:6" s="2" customFormat="1" x14ac:dyDescent="0.25">
      <c r="A43" s="74"/>
      <c r="B43" s="75"/>
      <c r="C43" s="76"/>
      <c r="D43" s="76"/>
      <c r="E43" s="77"/>
      <c r="F43" s="1"/>
    </row>
    <row r="44" spans="1:6" s="2" customFormat="1" x14ac:dyDescent="0.25">
      <c r="A44" s="74"/>
      <c r="B44" s="75"/>
      <c r="C44" s="76"/>
      <c r="D44" s="76"/>
      <c r="E44" s="77"/>
      <c r="F44" s="1"/>
    </row>
    <row r="45" spans="1:6" s="2" customFormat="1" hidden="1" x14ac:dyDescent="0.25">
      <c r="A45" s="88"/>
      <c r="B45" s="89"/>
      <c r="C45" s="90"/>
      <c r="D45" s="90"/>
      <c r="E45" s="91"/>
      <c r="F45" s="1"/>
    </row>
    <row r="46" spans="1:6" ht="19.5" customHeight="1" x14ac:dyDescent="0.25">
      <c r="A46" s="92" t="s">
        <v>154</v>
      </c>
      <c r="B46" s="93">
        <f>SUM(B12:B45)</f>
        <v>1938.3700000000003</v>
      </c>
      <c r="C46" s="94" t="str">
        <f>IF(SUBTOTAL(3,B12:B45)=SUBTOTAL(103,B12:B45),'Summary and sign-off'!$A$47,'Summary and sign-off'!$A$48)</f>
        <v>Check - there are no hidden rows with data</v>
      </c>
      <c r="D46" s="126" t="str">
        <f>IF('Summary and sign-off'!F54='Summary and sign-off'!F53,'Summary and sign-off'!A50,'Summary and sign-off'!A49)</f>
        <v>Check - each entry provides sufficient information</v>
      </c>
      <c r="E46" s="126"/>
      <c r="F46" s="19"/>
    </row>
    <row r="47" spans="1:6" ht="10.5" customHeight="1" x14ac:dyDescent="0.3">
      <c r="A47" s="19"/>
      <c r="B47" s="21"/>
      <c r="C47" s="19"/>
      <c r="D47" s="19"/>
      <c r="E47" s="19"/>
      <c r="F47" s="19"/>
    </row>
    <row r="48" spans="1:6" ht="24.75" customHeight="1" x14ac:dyDescent="0.35">
      <c r="A48" s="127" t="s">
        <v>92</v>
      </c>
      <c r="B48" s="127"/>
      <c r="C48" s="127"/>
      <c r="D48" s="127"/>
      <c r="E48" s="127"/>
      <c r="F48" s="31"/>
    </row>
    <row r="49" spans="1:6" ht="27" customHeight="1" x14ac:dyDescent="0.25">
      <c r="A49" s="26" t="s">
        <v>49</v>
      </c>
      <c r="B49" s="26" t="s">
        <v>31</v>
      </c>
      <c r="C49" s="26" t="s">
        <v>146</v>
      </c>
      <c r="D49" s="26" t="s">
        <v>102</v>
      </c>
      <c r="E49" s="26" t="s">
        <v>76</v>
      </c>
      <c r="F49" s="32"/>
    </row>
    <row r="50" spans="1:6" s="2" customFormat="1" hidden="1" x14ac:dyDescent="0.25">
      <c r="A50" s="78"/>
      <c r="B50" s="75"/>
      <c r="C50" s="76"/>
      <c r="D50" s="76"/>
      <c r="E50" s="77"/>
      <c r="F50" s="1"/>
    </row>
    <row r="51" spans="1:6" s="2" customFormat="1" x14ac:dyDescent="0.25">
      <c r="A51" s="78">
        <v>43648</v>
      </c>
      <c r="B51" s="75">
        <v>255.91</v>
      </c>
      <c r="C51" s="76" t="s">
        <v>206</v>
      </c>
      <c r="D51" s="76" t="s">
        <v>170</v>
      </c>
      <c r="E51" s="77" t="s">
        <v>175</v>
      </c>
      <c r="F51" s="1"/>
    </row>
    <row r="52" spans="1:6" s="2" customFormat="1" x14ac:dyDescent="0.25">
      <c r="A52" s="78">
        <v>43648</v>
      </c>
      <c r="B52" s="75">
        <v>138.09</v>
      </c>
      <c r="C52" s="76" t="s">
        <v>206</v>
      </c>
      <c r="D52" s="76" t="s">
        <v>172</v>
      </c>
      <c r="E52" s="77" t="s">
        <v>175</v>
      </c>
      <c r="F52" s="1"/>
    </row>
    <row r="53" spans="1:6" s="2" customFormat="1" x14ac:dyDescent="0.25">
      <c r="A53" s="78">
        <v>43685</v>
      </c>
      <c r="B53" s="75">
        <v>325.22000000000003</v>
      </c>
      <c r="C53" s="76" t="s">
        <v>181</v>
      </c>
      <c r="D53" s="76" t="s">
        <v>170</v>
      </c>
      <c r="E53" s="77" t="s">
        <v>175</v>
      </c>
      <c r="F53" s="1"/>
    </row>
    <row r="54" spans="1:6" s="2" customFormat="1" x14ac:dyDescent="0.25">
      <c r="A54" s="118">
        <v>43712</v>
      </c>
      <c r="B54" s="75">
        <v>248.7</v>
      </c>
      <c r="C54" s="76" t="s">
        <v>179</v>
      </c>
      <c r="D54" s="76" t="s">
        <v>210</v>
      </c>
      <c r="E54" s="77" t="s">
        <v>175</v>
      </c>
      <c r="F54" s="1"/>
    </row>
    <row r="55" spans="1:6" s="2" customFormat="1" x14ac:dyDescent="0.25">
      <c r="A55" s="118">
        <v>43712</v>
      </c>
      <c r="B55" s="75">
        <v>118.53</v>
      </c>
      <c r="C55" s="76" t="s">
        <v>179</v>
      </c>
      <c r="D55" s="76" t="s">
        <v>170</v>
      </c>
      <c r="E55" s="77" t="s">
        <v>175</v>
      </c>
      <c r="F55" s="1"/>
    </row>
    <row r="56" spans="1:6" s="2" customFormat="1" x14ac:dyDescent="0.25">
      <c r="A56" s="78">
        <v>43719</v>
      </c>
      <c r="B56" s="75">
        <v>213.49</v>
      </c>
      <c r="C56" s="76" t="s">
        <v>178</v>
      </c>
      <c r="D56" s="76" t="s">
        <v>170</v>
      </c>
      <c r="E56" s="77" t="s">
        <v>175</v>
      </c>
      <c r="F56" s="1"/>
    </row>
    <row r="57" spans="1:6" s="2" customFormat="1" x14ac:dyDescent="0.25">
      <c r="A57" s="78">
        <v>43720</v>
      </c>
      <c r="B57" s="75">
        <v>154.09</v>
      </c>
      <c r="C57" s="76" t="s">
        <v>189</v>
      </c>
      <c r="D57" s="76" t="s">
        <v>170</v>
      </c>
      <c r="E57" s="77" t="s">
        <v>177</v>
      </c>
      <c r="F57" s="1"/>
    </row>
    <row r="58" spans="1:6" s="2" customFormat="1" x14ac:dyDescent="0.25">
      <c r="A58" s="78">
        <v>43720</v>
      </c>
      <c r="B58" s="75">
        <v>60.7</v>
      </c>
      <c r="C58" s="76" t="s">
        <v>189</v>
      </c>
      <c r="D58" s="76" t="s">
        <v>170</v>
      </c>
      <c r="E58" s="77" t="s">
        <v>177</v>
      </c>
      <c r="F58" s="1"/>
    </row>
    <row r="59" spans="1:6" s="2" customFormat="1" x14ac:dyDescent="0.25">
      <c r="A59" s="78">
        <v>43720</v>
      </c>
      <c r="B59" s="75">
        <v>92.25</v>
      </c>
      <c r="C59" s="76" t="s">
        <v>189</v>
      </c>
      <c r="D59" s="76" t="s">
        <v>172</v>
      </c>
      <c r="E59" s="77" t="s">
        <v>177</v>
      </c>
      <c r="F59" s="1"/>
    </row>
    <row r="60" spans="1:6" s="2" customFormat="1" x14ac:dyDescent="0.25">
      <c r="A60" s="78">
        <v>43727</v>
      </c>
      <c r="B60" s="75">
        <v>162.69</v>
      </c>
      <c r="C60" s="76" t="s">
        <v>180</v>
      </c>
      <c r="D60" s="76" t="s">
        <v>170</v>
      </c>
      <c r="E60" s="77" t="s">
        <v>175</v>
      </c>
      <c r="F60" s="1"/>
    </row>
    <row r="61" spans="1:6" s="2" customFormat="1" x14ac:dyDescent="0.25">
      <c r="A61" s="78">
        <v>43727</v>
      </c>
      <c r="B61" s="75">
        <v>79.91</v>
      </c>
      <c r="C61" s="76" t="s">
        <v>180</v>
      </c>
      <c r="D61" s="76" t="s">
        <v>172</v>
      </c>
      <c r="E61" s="77" t="s">
        <v>175</v>
      </c>
      <c r="F61" s="1"/>
    </row>
    <row r="62" spans="1:6" s="2" customFormat="1" x14ac:dyDescent="0.25">
      <c r="A62" s="78">
        <v>43738</v>
      </c>
      <c r="B62" s="75">
        <v>33.39</v>
      </c>
      <c r="C62" s="80" t="s">
        <v>187</v>
      </c>
      <c r="D62" s="80" t="s">
        <v>188</v>
      </c>
      <c r="E62" s="81" t="s">
        <v>175</v>
      </c>
      <c r="F62" s="1"/>
    </row>
    <row r="63" spans="1:6" s="2" customFormat="1" x14ac:dyDescent="0.25">
      <c r="A63" s="78">
        <v>43741</v>
      </c>
      <c r="B63" s="75">
        <v>71.3</v>
      </c>
      <c r="C63" s="76" t="s">
        <v>207</v>
      </c>
      <c r="D63" s="76" t="s">
        <v>172</v>
      </c>
      <c r="E63" s="77" t="s">
        <v>175</v>
      </c>
      <c r="F63" s="1"/>
    </row>
    <row r="64" spans="1:6" s="2" customFormat="1" x14ac:dyDescent="0.25">
      <c r="A64" s="78">
        <v>43741</v>
      </c>
      <c r="B64" s="75">
        <v>66.959999999999994</v>
      </c>
      <c r="C64" s="76" t="s">
        <v>207</v>
      </c>
      <c r="D64" s="76" t="s">
        <v>172</v>
      </c>
      <c r="E64" s="77" t="s">
        <v>175</v>
      </c>
      <c r="F64" s="1"/>
    </row>
    <row r="65" spans="1:6" s="2" customFormat="1" x14ac:dyDescent="0.25">
      <c r="A65" s="78">
        <v>43741</v>
      </c>
      <c r="B65" s="75">
        <v>313.04000000000002</v>
      </c>
      <c r="C65" s="76" t="s">
        <v>207</v>
      </c>
      <c r="D65" s="76" t="s">
        <v>170</v>
      </c>
      <c r="E65" s="77" t="s">
        <v>175</v>
      </c>
      <c r="F65" s="1"/>
    </row>
    <row r="66" spans="1:6" s="2" customFormat="1" x14ac:dyDescent="0.25">
      <c r="A66" s="78">
        <v>43787</v>
      </c>
      <c r="B66" s="75">
        <v>142.61000000000001</v>
      </c>
      <c r="C66" s="76" t="s">
        <v>209</v>
      </c>
      <c r="D66" s="76" t="s">
        <v>172</v>
      </c>
      <c r="E66" s="77" t="s">
        <v>175</v>
      </c>
      <c r="F66" s="1"/>
    </row>
    <row r="67" spans="1:6" s="2" customFormat="1" x14ac:dyDescent="0.25">
      <c r="A67" s="78">
        <v>43795</v>
      </c>
      <c r="B67" s="75">
        <v>96.26</v>
      </c>
      <c r="C67" s="76" t="s">
        <v>209</v>
      </c>
      <c r="D67" s="76" t="s">
        <v>172</v>
      </c>
      <c r="E67" s="77" t="s">
        <v>208</v>
      </c>
      <c r="F67" s="1"/>
    </row>
    <row r="68" spans="1:6" s="2" customFormat="1" x14ac:dyDescent="0.25">
      <c r="A68" s="78"/>
      <c r="B68" s="75"/>
      <c r="C68" s="76"/>
      <c r="D68" s="76"/>
      <c r="E68" s="77"/>
      <c r="F68" s="1"/>
    </row>
    <row r="69" spans="1:6" s="2" customFormat="1" x14ac:dyDescent="0.25">
      <c r="A69" s="78"/>
      <c r="B69" s="75"/>
      <c r="C69" s="76"/>
      <c r="D69" s="76"/>
      <c r="E69" s="77"/>
      <c r="F69" s="1"/>
    </row>
    <row r="70" spans="1:6" s="2" customFormat="1" x14ac:dyDescent="0.25">
      <c r="A70" s="78"/>
      <c r="B70" s="75"/>
      <c r="C70" s="76"/>
      <c r="D70" s="76"/>
      <c r="E70" s="77"/>
      <c r="F70" s="1"/>
    </row>
    <row r="71" spans="1:6" s="2" customFormat="1" x14ac:dyDescent="0.25">
      <c r="A71" s="78"/>
      <c r="B71" s="75"/>
      <c r="C71" s="76"/>
      <c r="D71" s="76"/>
      <c r="E71" s="77"/>
      <c r="F71" s="1"/>
    </row>
    <row r="72" spans="1:6" s="2" customFormat="1" x14ac:dyDescent="0.25">
      <c r="A72" s="78"/>
      <c r="B72" s="75"/>
      <c r="C72" s="76"/>
      <c r="D72" s="76"/>
      <c r="E72" s="77"/>
      <c r="F72" s="1"/>
    </row>
    <row r="73" spans="1:6" s="2" customFormat="1" x14ac:dyDescent="0.25">
      <c r="A73" s="78"/>
      <c r="B73" s="75"/>
      <c r="C73" s="76"/>
      <c r="D73" s="76"/>
      <c r="E73" s="77"/>
      <c r="F73" s="1"/>
    </row>
    <row r="74" spans="1:6" s="2" customFormat="1" x14ac:dyDescent="0.25">
      <c r="A74" s="78"/>
      <c r="B74" s="75"/>
      <c r="C74" s="76"/>
      <c r="D74" s="76"/>
      <c r="E74" s="77"/>
      <c r="F74" s="1"/>
    </row>
    <row r="75" spans="1:6" s="2" customFormat="1" x14ac:dyDescent="0.25">
      <c r="A75" s="78"/>
      <c r="B75" s="75"/>
      <c r="C75" s="76"/>
      <c r="D75" s="76"/>
      <c r="E75" s="77"/>
      <c r="F75" s="1"/>
    </row>
    <row r="76" spans="1:6" s="2" customFormat="1" x14ac:dyDescent="0.25">
      <c r="A76" s="78"/>
      <c r="B76" s="75"/>
      <c r="C76" s="76"/>
      <c r="D76" s="76"/>
      <c r="E76" s="77"/>
      <c r="F76" s="1"/>
    </row>
    <row r="77" spans="1:6" s="2" customFormat="1" x14ac:dyDescent="0.25">
      <c r="A77" s="78"/>
      <c r="B77" s="75"/>
      <c r="C77" s="76"/>
      <c r="D77" s="76"/>
      <c r="E77" s="77"/>
      <c r="F77" s="1"/>
    </row>
    <row r="78" spans="1:6" s="2" customFormat="1" x14ac:dyDescent="0.25">
      <c r="A78" s="78"/>
      <c r="B78" s="75"/>
      <c r="C78" s="76"/>
      <c r="D78" s="76"/>
      <c r="E78" s="77"/>
      <c r="F78" s="1"/>
    </row>
    <row r="79" spans="1:6" s="2" customFormat="1" x14ac:dyDescent="0.25">
      <c r="A79" s="78"/>
      <c r="B79" s="75"/>
      <c r="C79" s="76"/>
      <c r="D79" s="76"/>
      <c r="E79" s="77"/>
      <c r="F79" s="1"/>
    </row>
    <row r="80" spans="1:6" s="2" customFormat="1" x14ac:dyDescent="0.25">
      <c r="A80" s="78"/>
      <c r="B80" s="75"/>
      <c r="C80" s="76"/>
      <c r="D80" s="76"/>
      <c r="E80" s="77"/>
      <c r="F80" s="1"/>
    </row>
    <row r="81" spans="1:6" s="2" customFormat="1" x14ac:dyDescent="0.25">
      <c r="A81" s="78"/>
      <c r="B81" s="75"/>
      <c r="C81" s="76"/>
      <c r="D81" s="76"/>
      <c r="E81" s="77"/>
      <c r="F81" s="1"/>
    </row>
    <row r="82" spans="1:6" s="2" customFormat="1" x14ac:dyDescent="0.25">
      <c r="A82" s="78"/>
      <c r="B82" s="75"/>
      <c r="C82" s="76"/>
      <c r="D82" s="76"/>
      <c r="E82" s="77"/>
      <c r="F82" s="1"/>
    </row>
    <row r="83" spans="1:6" s="2" customFormat="1" x14ac:dyDescent="0.25">
      <c r="A83" s="78"/>
      <c r="B83" s="75"/>
      <c r="C83" s="76"/>
      <c r="D83" s="76"/>
      <c r="E83" s="77"/>
      <c r="F83" s="1"/>
    </row>
    <row r="84" spans="1:6" s="2" customFormat="1" x14ac:dyDescent="0.25">
      <c r="A84" s="78"/>
      <c r="B84" s="75"/>
      <c r="C84" s="76"/>
      <c r="D84" s="76"/>
      <c r="E84" s="77"/>
      <c r="F84" s="1"/>
    </row>
    <row r="85" spans="1:6" s="2" customFormat="1" x14ac:dyDescent="0.25">
      <c r="A85" s="78"/>
      <c r="B85" s="75"/>
      <c r="C85" s="76"/>
      <c r="D85" s="76"/>
      <c r="E85" s="77"/>
      <c r="F85" s="1"/>
    </row>
    <row r="86" spans="1:6" s="2" customFormat="1" x14ac:dyDescent="0.25">
      <c r="A86" s="78"/>
      <c r="B86" s="75"/>
      <c r="C86" s="76"/>
      <c r="D86" s="76"/>
      <c r="E86" s="77"/>
      <c r="F86" s="1"/>
    </row>
    <row r="87" spans="1:6" s="2" customFormat="1" x14ac:dyDescent="0.25">
      <c r="A87" s="78"/>
      <c r="B87" s="75"/>
      <c r="C87" s="76"/>
      <c r="D87" s="76"/>
      <c r="E87" s="77"/>
      <c r="F87" s="1"/>
    </row>
    <row r="88" spans="1:6" s="2" customFormat="1" x14ac:dyDescent="0.25">
      <c r="A88" s="78"/>
      <c r="B88" s="75"/>
      <c r="C88" s="76"/>
      <c r="D88" s="76"/>
      <c r="E88" s="77"/>
      <c r="F88" s="1"/>
    </row>
    <row r="89" spans="1:6" s="2" customFormat="1" x14ac:dyDescent="0.25">
      <c r="A89" s="78"/>
      <c r="B89" s="75"/>
      <c r="C89" s="76"/>
      <c r="D89" s="76"/>
      <c r="E89" s="77"/>
      <c r="F89" s="1"/>
    </row>
    <row r="90" spans="1:6" s="2" customFormat="1" x14ac:dyDescent="0.25">
      <c r="A90" s="78"/>
      <c r="B90" s="75"/>
      <c r="C90" s="76"/>
      <c r="D90" s="76"/>
      <c r="E90" s="77"/>
      <c r="F90" s="1"/>
    </row>
    <row r="91" spans="1:6" s="2" customFormat="1" x14ac:dyDescent="0.25">
      <c r="A91" s="78"/>
      <c r="B91" s="75"/>
      <c r="C91" s="76"/>
      <c r="D91" s="76"/>
      <c r="E91" s="77"/>
      <c r="F91" s="1"/>
    </row>
    <row r="92" spans="1:6" s="2" customFormat="1" x14ac:dyDescent="0.25">
      <c r="A92" s="78"/>
      <c r="B92" s="75"/>
      <c r="C92" s="76"/>
      <c r="D92" s="76"/>
      <c r="E92" s="77"/>
      <c r="F92" s="1"/>
    </row>
    <row r="93" spans="1:6" s="2" customFormat="1" x14ac:dyDescent="0.25">
      <c r="A93" s="78"/>
      <c r="B93" s="75"/>
      <c r="C93" s="76"/>
      <c r="D93" s="76"/>
      <c r="E93" s="77"/>
      <c r="F93" s="1"/>
    </row>
    <row r="94" spans="1:6" s="2" customFormat="1" x14ac:dyDescent="0.25">
      <c r="A94" s="78"/>
      <c r="B94" s="75"/>
      <c r="C94" s="76"/>
      <c r="D94" s="76"/>
      <c r="E94" s="77"/>
      <c r="F94" s="1"/>
    </row>
    <row r="95" spans="1:6" s="2" customFormat="1" x14ac:dyDescent="0.25">
      <c r="A95" s="78"/>
      <c r="B95" s="75"/>
      <c r="C95" s="76"/>
      <c r="D95" s="76"/>
      <c r="E95" s="77"/>
      <c r="F95" s="1"/>
    </row>
    <row r="96" spans="1:6" s="2" customFormat="1" x14ac:dyDescent="0.25">
      <c r="A96" s="78"/>
      <c r="B96" s="75"/>
      <c r="C96" s="76"/>
      <c r="D96" s="76"/>
      <c r="E96" s="77"/>
      <c r="F96" s="1"/>
    </row>
    <row r="97" spans="1:6" s="2" customFormat="1" x14ac:dyDescent="0.25">
      <c r="A97" s="78"/>
      <c r="B97" s="75"/>
      <c r="C97" s="76"/>
      <c r="D97" s="76"/>
      <c r="E97" s="77"/>
      <c r="F97" s="1"/>
    </row>
    <row r="98" spans="1:6" s="2" customFormat="1" x14ac:dyDescent="0.25">
      <c r="A98" s="78"/>
      <c r="B98" s="75"/>
      <c r="C98" s="76"/>
      <c r="D98" s="76"/>
      <c r="E98" s="77"/>
      <c r="F98" s="1"/>
    </row>
    <row r="99" spans="1:6" s="2" customFormat="1" x14ac:dyDescent="0.25">
      <c r="A99" s="78"/>
      <c r="B99" s="75"/>
      <c r="C99" s="76"/>
      <c r="D99" s="76"/>
      <c r="E99" s="77"/>
      <c r="F99" s="1"/>
    </row>
    <row r="100" spans="1:6" s="2" customFormat="1" hidden="1" x14ac:dyDescent="0.25">
      <c r="A100" s="78"/>
      <c r="B100" s="75"/>
      <c r="C100" s="76"/>
      <c r="D100" s="76"/>
      <c r="E100" s="77"/>
      <c r="F100" s="1"/>
    </row>
    <row r="101" spans="1:6" ht="19.5" customHeight="1" x14ac:dyDescent="0.25">
      <c r="A101" s="78"/>
      <c r="B101" s="75"/>
      <c r="C101" s="76"/>
      <c r="D101" s="76"/>
      <c r="E101" s="77"/>
      <c r="F101" s="19"/>
    </row>
    <row r="102" spans="1:6" ht="10.5" customHeight="1" x14ac:dyDescent="0.25">
      <c r="A102" s="92" t="s">
        <v>155</v>
      </c>
      <c r="B102" s="93">
        <f>SUM(B50:B101)</f>
        <v>2573.1400000000008</v>
      </c>
      <c r="C102" s="94" t="str">
        <f>IF(SUBTOTAL(3,B50:B101)=SUBTOTAL(103,B50:B101),'Summary and sign-off'!$A$47,'Summary and sign-off'!$A$48)</f>
        <v>Check - there are no hidden rows with data</v>
      </c>
      <c r="D102" s="126" t="str">
        <f>IF('Summary and sign-off'!F55='Summary and sign-off'!F53,'Summary and sign-off'!A50,'Summary and sign-off'!A49)</f>
        <v>Check - each entry provides sufficient information</v>
      </c>
      <c r="E102" s="126"/>
      <c r="F102" s="19"/>
    </row>
    <row r="103" spans="1:6" ht="24.75" customHeight="1" x14ac:dyDescent="0.3">
      <c r="A103" s="19"/>
      <c r="B103" s="21"/>
      <c r="C103" s="19"/>
      <c r="D103" s="19"/>
      <c r="E103" s="19"/>
      <c r="F103" s="19"/>
    </row>
    <row r="104" spans="1:6" ht="27" customHeight="1" x14ac:dyDescent="0.25">
      <c r="A104" s="127" t="s">
        <v>44</v>
      </c>
      <c r="B104" s="127"/>
      <c r="C104" s="127"/>
      <c r="D104" s="127"/>
      <c r="E104" s="127"/>
      <c r="F104" s="30"/>
    </row>
    <row r="105" spans="1:6" s="2" customFormat="1" ht="25.5" hidden="1" x14ac:dyDescent="0.25">
      <c r="A105" s="26" t="s">
        <v>49</v>
      </c>
      <c r="B105" s="26" t="s">
        <v>31</v>
      </c>
      <c r="C105" s="26" t="s">
        <v>147</v>
      </c>
      <c r="D105" s="26" t="s">
        <v>88</v>
      </c>
      <c r="E105" s="26" t="s">
        <v>76</v>
      </c>
      <c r="F105" s="1"/>
    </row>
    <row r="106" spans="1:6" s="2" customFormat="1" x14ac:dyDescent="0.25">
      <c r="A106" s="78"/>
      <c r="B106" s="75"/>
      <c r="C106" s="76"/>
      <c r="D106" s="76"/>
      <c r="E106" s="77"/>
      <c r="F106" s="1"/>
    </row>
    <row r="107" spans="1:6" s="2" customFormat="1" x14ac:dyDescent="0.25">
      <c r="A107" s="78"/>
      <c r="B107" s="75"/>
      <c r="C107" s="76"/>
      <c r="D107" s="76"/>
      <c r="E107" s="77"/>
      <c r="F107" s="1"/>
    </row>
    <row r="108" spans="1:6" s="2" customFormat="1" x14ac:dyDescent="0.25">
      <c r="A108" s="78"/>
      <c r="B108" s="75"/>
      <c r="C108" s="76"/>
      <c r="D108" s="76"/>
      <c r="E108" s="77"/>
      <c r="F108" s="1"/>
    </row>
    <row r="109" spans="1:6" s="2" customFormat="1" x14ac:dyDescent="0.25">
      <c r="A109" s="78"/>
      <c r="B109" s="75"/>
      <c r="C109" s="76"/>
      <c r="D109" s="76"/>
      <c r="E109" s="77"/>
      <c r="F109" s="1"/>
    </row>
    <row r="110" spans="1:6" s="2" customFormat="1" x14ac:dyDescent="0.25">
      <c r="A110" s="78"/>
      <c r="B110" s="75"/>
      <c r="C110" s="76"/>
      <c r="D110" s="76"/>
      <c r="E110" s="77"/>
      <c r="F110" s="1"/>
    </row>
    <row r="111" spans="1:6" s="2" customFormat="1" x14ac:dyDescent="0.25">
      <c r="A111" s="78"/>
      <c r="B111" s="75"/>
      <c r="C111" s="76"/>
      <c r="D111" s="76"/>
      <c r="E111" s="77"/>
      <c r="F111" s="1"/>
    </row>
    <row r="112" spans="1:6" s="2" customFormat="1" x14ac:dyDescent="0.25">
      <c r="A112" s="78"/>
      <c r="B112" s="75"/>
      <c r="C112" s="76"/>
      <c r="D112" s="76"/>
      <c r="E112" s="77"/>
      <c r="F112" s="1"/>
    </row>
    <row r="113" spans="1:6" s="2" customFormat="1" x14ac:dyDescent="0.25">
      <c r="A113" s="78"/>
      <c r="B113" s="75"/>
      <c r="C113" s="76"/>
      <c r="D113" s="76"/>
      <c r="E113" s="77"/>
      <c r="F113" s="1"/>
    </row>
    <row r="114" spans="1:6" s="2" customFormat="1" hidden="1" x14ac:dyDescent="0.25">
      <c r="A114" s="78"/>
      <c r="B114" s="75"/>
      <c r="C114" s="76"/>
      <c r="D114" s="76"/>
      <c r="E114" s="77"/>
      <c r="F114" s="1"/>
    </row>
    <row r="115" spans="1:6" ht="19.5" customHeight="1" x14ac:dyDescent="0.25">
      <c r="A115" s="78"/>
      <c r="B115" s="75"/>
      <c r="C115" s="76"/>
      <c r="D115" s="76"/>
      <c r="E115" s="77"/>
      <c r="F115" s="19"/>
    </row>
    <row r="116" spans="1:6" ht="10.5" customHeight="1" x14ac:dyDescent="0.25">
      <c r="A116" s="92" t="s">
        <v>152</v>
      </c>
      <c r="B116" s="93">
        <f>SUM(B106:B115)</f>
        <v>0</v>
      </c>
      <c r="C116" s="94" t="str">
        <f>IF(SUBTOTAL(3,B106:B115)=SUBTOTAL(103,B106:B115),'Summary and sign-off'!$A$47,'Summary and sign-off'!$A$48)</f>
        <v>Check - there are no hidden rows with data</v>
      </c>
      <c r="D116" s="126" t="str">
        <f>IF('Summary and sign-off'!F56='Summary and sign-off'!F53,'Summary and sign-off'!A50,'Summary and sign-off'!A49)</f>
        <v>Check - each entry provides sufficient information</v>
      </c>
      <c r="E116" s="126"/>
      <c r="F116" s="19"/>
    </row>
    <row r="117" spans="1:6" ht="34.5" customHeight="1" x14ac:dyDescent="0.3">
      <c r="A117" s="19"/>
      <c r="B117" s="63"/>
      <c r="C117" s="21"/>
      <c r="D117" s="19"/>
      <c r="E117" s="19"/>
      <c r="F117" s="19"/>
    </row>
    <row r="118" spans="1:6" ht="14" x14ac:dyDescent="0.25">
      <c r="A118" s="33" t="s">
        <v>1</v>
      </c>
      <c r="B118" s="64">
        <f>B46+B102+B116</f>
        <v>4511.5100000000011</v>
      </c>
      <c r="C118" s="34"/>
      <c r="D118" s="34"/>
      <c r="E118" s="34"/>
      <c r="F118" s="19"/>
    </row>
    <row r="119" spans="1:6" ht="13" x14ac:dyDescent="0.3">
      <c r="A119" s="19"/>
      <c r="B119" s="21"/>
      <c r="C119" s="19"/>
      <c r="D119" s="19"/>
      <c r="E119" s="19"/>
      <c r="F119" s="19"/>
    </row>
    <row r="120" spans="1:6" ht="12.65" customHeight="1" x14ac:dyDescent="0.3">
      <c r="A120" s="20" t="s">
        <v>8</v>
      </c>
      <c r="B120" s="21"/>
      <c r="C120" s="19"/>
      <c r="D120" s="19"/>
      <c r="E120" s="19"/>
      <c r="F120" s="19"/>
    </row>
    <row r="121" spans="1:6" ht="13" customHeight="1" x14ac:dyDescent="0.25">
      <c r="A121" s="22" t="s">
        <v>50</v>
      </c>
      <c r="F121" s="19"/>
    </row>
    <row r="122" spans="1:6" x14ac:dyDescent="0.25">
      <c r="A122" s="22" t="s">
        <v>156</v>
      </c>
      <c r="B122" s="19"/>
      <c r="D122" s="19"/>
      <c r="F122" s="19"/>
    </row>
    <row r="123" spans="1:6" x14ac:dyDescent="0.25">
      <c r="A123" s="22" t="s">
        <v>149</v>
      </c>
      <c r="F123" s="19"/>
    </row>
    <row r="124" spans="1:6" ht="13" customHeight="1" x14ac:dyDescent="0.3">
      <c r="A124" s="22" t="s">
        <v>157</v>
      </c>
      <c r="B124" s="21"/>
      <c r="C124" s="19"/>
      <c r="D124" s="19"/>
      <c r="E124" s="19"/>
      <c r="F124" s="19"/>
    </row>
    <row r="125" spans="1:6" x14ac:dyDescent="0.25">
      <c r="A125" s="22" t="s">
        <v>148</v>
      </c>
      <c r="B125" s="19"/>
      <c r="D125" s="19"/>
      <c r="F125" s="19"/>
    </row>
    <row r="126" spans="1:6" x14ac:dyDescent="0.25">
      <c r="A126" s="22" t="s">
        <v>153</v>
      </c>
      <c r="F126" s="19"/>
    </row>
    <row r="127" spans="1:6" x14ac:dyDescent="0.25">
      <c r="A127" s="22" t="s">
        <v>165</v>
      </c>
      <c r="B127" s="22"/>
      <c r="C127" s="22"/>
      <c r="D127" s="22"/>
      <c r="F127" s="19"/>
    </row>
    <row r="128" spans="1:6" hidden="1" x14ac:dyDescent="0.25">
      <c r="A128" s="28"/>
      <c r="B128" s="19"/>
      <c r="C128" s="19"/>
      <c r="D128" s="19"/>
      <c r="E128" s="19"/>
      <c r="F128" s="19"/>
    </row>
    <row r="129" spans="1:6" hidden="1" x14ac:dyDescent="0.25">
      <c r="A129" s="28"/>
      <c r="B129" s="19"/>
      <c r="C129" s="19"/>
      <c r="D129" s="19"/>
      <c r="E129" s="19"/>
    </row>
    <row r="130" spans="1:6" hidden="1" x14ac:dyDescent="0.25"/>
    <row r="131" spans="1:6" hidden="1" x14ac:dyDescent="0.25"/>
    <row r="132" spans="1:6" hidden="1" x14ac:dyDescent="0.25"/>
    <row r="133" spans="1:6" ht="12.75" hidden="1" customHeight="1" x14ac:dyDescent="0.25"/>
    <row r="134" spans="1:6" hidden="1" x14ac:dyDescent="0.25"/>
    <row r="135" spans="1:6" hidden="1" x14ac:dyDescent="0.25"/>
    <row r="136" spans="1:6" hidden="1" x14ac:dyDescent="0.25">
      <c r="F136" s="19"/>
    </row>
    <row r="137" spans="1:6" hidden="1" x14ac:dyDescent="0.25">
      <c r="A137" s="28"/>
      <c r="B137" s="19"/>
      <c r="C137" s="19"/>
      <c r="D137" s="19"/>
      <c r="E137" s="19"/>
      <c r="F137" s="19"/>
    </row>
    <row r="138" spans="1:6" hidden="1" x14ac:dyDescent="0.25">
      <c r="A138" s="28"/>
      <c r="B138" s="19"/>
      <c r="C138" s="19"/>
      <c r="D138" s="19"/>
      <c r="E138" s="19"/>
      <c r="F138" s="19"/>
    </row>
    <row r="139" spans="1:6" hidden="1" x14ac:dyDescent="0.25">
      <c r="A139" s="28"/>
      <c r="B139" s="19"/>
      <c r="C139" s="19"/>
      <c r="D139" s="19"/>
      <c r="E139" s="19"/>
      <c r="F139" s="19"/>
    </row>
    <row r="140" spans="1:6" hidden="1" x14ac:dyDescent="0.25">
      <c r="A140" s="28"/>
      <c r="B140" s="19"/>
      <c r="C140" s="19"/>
      <c r="D140" s="19"/>
      <c r="E140" s="19"/>
      <c r="F140" s="19"/>
    </row>
    <row r="141" spans="1:6" hidden="1" x14ac:dyDescent="0.25">
      <c r="A141" s="28"/>
      <c r="B141" s="19"/>
      <c r="C141" s="19"/>
      <c r="D141" s="19"/>
      <c r="E141" s="19"/>
    </row>
    <row r="142" spans="1:6" hidden="1" x14ac:dyDescent="0.25"/>
    <row r="143" spans="1:6" hidden="1" x14ac:dyDescent="0.25"/>
    <row r="144" spans="1:6" hidden="1" x14ac:dyDescent="0.25"/>
    <row r="145" hidden="1" x14ac:dyDescent="0.25"/>
    <row r="146" hidden="1" x14ac:dyDescent="0.25"/>
    <row r="147" hidden="1"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hidden="1" x14ac:dyDescent="0.25"/>
    <row r="159" x14ac:dyDescent="0.25"/>
    <row r="160" x14ac:dyDescent="0.25"/>
    <row r="161" x14ac:dyDescent="0.25"/>
    <row r="162" x14ac:dyDescent="0.25"/>
  </sheetData>
  <sheetProtection sheet="1" formatCells="0" formatRows="0" insertColumns="0" insertRows="0" deleteRows="0"/>
  <mergeCells count="15">
    <mergeCell ref="B7:E7"/>
    <mergeCell ref="B5:E5"/>
    <mergeCell ref="D116:E116"/>
    <mergeCell ref="A1:E1"/>
    <mergeCell ref="A48:E48"/>
    <mergeCell ref="A104:E104"/>
    <mergeCell ref="B2:E2"/>
    <mergeCell ref="B3:E3"/>
    <mergeCell ref="B4:E4"/>
    <mergeCell ref="A8:E8"/>
    <mergeCell ref="A9:E9"/>
    <mergeCell ref="B6:E6"/>
    <mergeCell ref="D46:E46"/>
    <mergeCell ref="D102:E102"/>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06:A115 A44:A45 A83:A87 A100:A101 A89:A98 A35:A42 A12:A33 A50:A8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5 A49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B106:B115 B44:B45 B83:B87 B100:B101 B89:B98 B35:B42 B12:B33 B50:B81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36328125" customWidth="1"/>
    <col min="4" max="4" width="50" customWidth="1"/>
    <col min="5" max="5" width="21.36328125" customWidth="1"/>
    <col min="6" max="6" width="39.26953125" customWidth="1"/>
    <col min="7" max="10" width="9.08984375" hidden="1" customWidth="1"/>
    <col min="11" max="13" width="0" hidden="1" customWidth="1"/>
  </cols>
  <sheetData>
    <row r="1" spans="1:6" ht="26.25" customHeight="1" x14ac:dyDescent="0.25">
      <c r="A1" s="122" t="s">
        <v>6</v>
      </c>
      <c r="B1" s="122"/>
      <c r="C1" s="122"/>
      <c r="D1" s="122"/>
      <c r="E1" s="122"/>
    </row>
    <row r="2" spans="1:6" ht="21" customHeight="1" x14ac:dyDescent="0.25">
      <c r="A2" s="3" t="s">
        <v>2</v>
      </c>
      <c r="B2" s="125" t="str">
        <f>'Summary and sign-off'!B2:F2</f>
        <v>External Reporting Board</v>
      </c>
      <c r="C2" s="125"/>
      <c r="D2" s="125"/>
      <c r="E2" s="125"/>
    </row>
    <row r="3" spans="1:6" ht="21" customHeight="1" x14ac:dyDescent="0.25">
      <c r="A3" s="3" t="s">
        <v>3</v>
      </c>
      <c r="B3" s="125" t="str">
        <f>'Summary and sign-off'!B3:F3</f>
        <v>Warren Allen</v>
      </c>
      <c r="C3" s="125"/>
      <c r="D3" s="125"/>
      <c r="E3" s="125"/>
    </row>
    <row r="4" spans="1:6" ht="21" customHeight="1" x14ac:dyDescent="0.25">
      <c r="A4" s="3" t="s">
        <v>77</v>
      </c>
      <c r="B4" s="125">
        <f>'Summary and sign-off'!B4:F4</f>
        <v>43647</v>
      </c>
      <c r="C4" s="125"/>
      <c r="D4" s="125"/>
      <c r="E4" s="125"/>
    </row>
    <row r="5" spans="1:6" ht="21" customHeight="1" x14ac:dyDescent="0.25">
      <c r="A5" s="3" t="s">
        <v>78</v>
      </c>
      <c r="B5" s="125">
        <f>'Summary and sign-off'!B5:F5</f>
        <v>43812</v>
      </c>
      <c r="C5" s="125"/>
      <c r="D5" s="125"/>
      <c r="E5" s="125"/>
    </row>
    <row r="6" spans="1:6" ht="21" customHeight="1" x14ac:dyDescent="0.25">
      <c r="A6" s="3" t="s">
        <v>29</v>
      </c>
      <c r="B6" s="120" t="s">
        <v>28</v>
      </c>
      <c r="C6" s="120"/>
      <c r="D6" s="120"/>
      <c r="E6" s="120"/>
    </row>
    <row r="7" spans="1:6" ht="21" customHeight="1" x14ac:dyDescent="0.25">
      <c r="A7" s="3" t="s">
        <v>104</v>
      </c>
      <c r="B7" s="120" t="s">
        <v>116</v>
      </c>
      <c r="C7" s="120"/>
      <c r="D7" s="120"/>
      <c r="E7" s="120"/>
    </row>
    <row r="8" spans="1:6" ht="35.25" customHeight="1" x14ac:dyDescent="0.35">
      <c r="A8" s="135" t="s">
        <v>158</v>
      </c>
      <c r="B8" s="135"/>
      <c r="C8" s="136"/>
      <c r="D8" s="136"/>
      <c r="E8" s="136"/>
      <c r="F8" s="29"/>
    </row>
    <row r="9" spans="1:6" ht="35.25" customHeight="1" x14ac:dyDescent="0.35">
      <c r="A9" s="133" t="s">
        <v>135</v>
      </c>
      <c r="B9" s="134"/>
      <c r="C9" s="134"/>
      <c r="D9" s="134"/>
      <c r="E9" s="134"/>
      <c r="F9" s="29"/>
    </row>
    <row r="10" spans="1:6" ht="27" customHeight="1" x14ac:dyDescent="0.25">
      <c r="A10" s="26" t="s">
        <v>161</v>
      </c>
      <c r="B10" s="26" t="s">
        <v>31</v>
      </c>
      <c r="C10" s="26" t="s">
        <v>89</v>
      </c>
      <c r="D10" s="26" t="s">
        <v>87</v>
      </c>
      <c r="E10" s="26" t="s">
        <v>76</v>
      </c>
      <c r="F10" s="22"/>
    </row>
    <row r="11" spans="1:6" s="2" customFormat="1" hidden="1" x14ac:dyDescent="0.25">
      <c r="A11" s="74"/>
      <c r="B11" s="75"/>
      <c r="C11" s="80"/>
      <c r="D11" s="80"/>
      <c r="E11" s="81"/>
    </row>
    <row r="12" spans="1:6" s="2" customFormat="1" x14ac:dyDescent="0.25">
      <c r="A12" s="78"/>
      <c r="B12" s="75"/>
      <c r="C12" s="80"/>
      <c r="D12" s="80"/>
      <c r="E12" s="81"/>
    </row>
    <row r="13" spans="1:6" s="2" customFormat="1" x14ac:dyDescent="0.25">
      <c r="A13" s="78"/>
      <c r="B13" s="75"/>
      <c r="C13" s="80"/>
      <c r="D13" s="80"/>
      <c r="E13" s="81"/>
    </row>
    <row r="14" spans="1:6" s="2" customFormat="1" x14ac:dyDescent="0.25">
      <c r="A14" s="78"/>
      <c r="B14" s="75"/>
      <c r="C14" s="80"/>
      <c r="D14" s="80"/>
      <c r="E14" s="81"/>
    </row>
    <row r="15" spans="1:6" s="2" customFormat="1" x14ac:dyDescent="0.25">
      <c r="A15" s="78"/>
      <c r="B15" s="75"/>
      <c r="C15" s="80"/>
      <c r="D15" s="80"/>
      <c r="E15" s="81"/>
    </row>
    <row r="16" spans="1:6" s="2" customFormat="1" x14ac:dyDescent="0.25">
      <c r="A16" s="78"/>
      <c r="B16" s="75"/>
      <c r="C16" s="80"/>
      <c r="D16" s="80"/>
      <c r="E16" s="81"/>
    </row>
    <row r="17" spans="1:6" s="2" customFormat="1" x14ac:dyDescent="0.25">
      <c r="A17" s="78"/>
      <c r="B17" s="75"/>
      <c r="C17" s="80"/>
      <c r="D17" s="80"/>
      <c r="E17" s="81"/>
    </row>
    <row r="18" spans="1:6" s="2" customFormat="1" x14ac:dyDescent="0.25">
      <c r="A18" s="78"/>
      <c r="B18" s="75"/>
      <c r="C18" s="80"/>
      <c r="D18" s="80"/>
      <c r="E18" s="81"/>
    </row>
    <row r="19" spans="1:6" s="2" customFormat="1" x14ac:dyDescent="0.25">
      <c r="A19" s="78"/>
      <c r="B19" s="75"/>
      <c r="C19" s="80"/>
      <c r="D19" s="80"/>
      <c r="E19" s="81"/>
    </row>
    <row r="20" spans="1:6" s="2" customFormat="1" x14ac:dyDescent="0.25">
      <c r="A20" s="78"/>
      <c r="B20" s="75"/>
      <c r="C20" s="80"/>
      <c r="D20" s="80"/>
      <c r="E20" s="81"/>
    </row>
    <row r="21" spans="1:6" s="2" customFormat="1" x14ac:dyDescent="0.25">
      <c r="A21" s="78"/>
      <c r="B21" s="75"/>
      <c r="C21" s="80"/>
      <c r="D21" s="80"/>
      <c r="E21" s="81"/>
    </row>
    <row r="22" spans="1:6" s="2" customFormat="1" x14ac:dyDescent="0.25">
      <c r="A22" s="74"/>
      <c r="B22" s="75"/>
      <c r="C22" s="80"/>
      <c r="D22" s="80"/>
      <c r="E22" s="81"/>
    </row>
    <row r="23" spans="1:6" s="2" customFormat="1" x14ac:dyDescent="0.25">
      <c r="A23" s="74"/>
      <c r="B23" s="75"/>
      <c r="C23" s="80"/>
      <c r="D23" s="80"/>
      <c r="E23" s="81"/>
    </row>
    <row r="24" spans="1:6" s="2" customFormat="1" ht="11.25" hidden="1" customHeight="1" x14ac:dyDescent="0.25">
      <c r="A24" s="74"/>
      <c r="B24" s="75"/>
      <c r="C24" s="80"/>
      <c r="D24" s="80"/>
      <c r="E24" s="81"/>
    </row>
    <row r="25" spans="1:6" ht="34.5" customHeight="1" x14ac:dyDescent="0.25">
      <c r="A25" s="56" t="s">
        <v>129</v>
      </c>
      <c r="B25" s="68">
        <f>SUM(B11:B24)</f>
        <v>0</v>
      </c>
      <c r="C25" s="87" t="str">
        <f>IF(SUBTOTAL(3,B11:B24)=SUBTOTAL(103,B11:B24),'Summary and sign-off'!$A$47,'Summary and sign-off'!$A$48)</f>
        <v>Check - there are no hidden rows with data</v>
      </c>
      <c r="D25" s="126" t="str">
        <f>IF('Summary and sign-off'!F57='Summary and sign-off'!F53,'Summary and sign-off'!A50,'Summary and sign-off'!A49)</f>
        <v>Check - each entry provides sufficient information</v>
      </c>
      <c r="E25" s="126"/>
      <c r="F25" s="2"/>
    </row>
    <row r="26" spans="1:6" ht="13" x14ac:dyDescent="0.3">
      <c r="A26" s="20"/>
      <c r="B26" s="19"/>
      <c r="C26" s="19"/>
      <c r="D26" s="19"/>
      <c r="E26" s="19"/>
    </row>
    <row r="27" spans="1:6" ht="13" x14ac:dyDescent="0.3">
      <c r="A27" s="20" t="s">
        <v>8</v>
      </c>
      <c r="B27" s="21"/>
      <c r="C27" s="19"/>
      <c r="D27" s="19"/>
      <c r="E27" s="19"/>
    </row>
    <row r="28" spans="1:6" ht="12.75" customHeight="1" x14ac:dyDescent="0.25">
      <c r="A28" s="22" t="s">
        <v>160</v>
      </c>
      <c r="B28" s="22"/>
      <c r="C28" s="22"/>
      <c r="D28" s="22"/>
      <c r="E28" s="22"/>
    </row>
    <row r="29" spans="1:6" x14ac:dyDescent="0.25">
      <c r="A29" s="22" t="s">
        <v>159</v>
      </c>
      <c r="B29" s="22"/>
      <c r="C29" s="30"/>
      <c r="D29" s="30"/>
      <c r="E29" s="30"/>
    </row>
    <row r="30" spans="1:6" ht="13" x14ac:dyDescent="0.3">
      <c r="A30" s="22" t="s">
        <v>157</v>
      </c>
      <c r="B30" s="21"/>
      <c r="C30" s="19"/>
      <c r="D30" s="19"/>
      <c r="E30" s="19"/>
      <c r="F30" s="19"/>
    </row>
    <row r="31" spans="1:6" x14ac:dyDescent="0.25">
      <c r="A31" s="22" t="s">
        <v>13</v>
      </c>
      <c r="B31" s="22"/>
      <c r="C31" s="30"/>
      <c r="D31" s="30"/>
      <c r="E31" s="30"/>
    </row>
    <row r="32" spans="1:6" ht="12.75" customHeight="1" x14ac:dyDescent="0.25">
      <c r="A32" s="22" t="s">
        <v>166</v>
      </c>
      <c r="B32" s="22"/>
      <c r="C32" s="24"/>
      <c r="D32" s="24"/>
      <c r="E32" s="24"/>
    </row>
    <row r="33" spans="1:5" x14ac:dyDescent="0.25">
      <c r="A33" s="19"/>
      <c r="B33" s="19"/>
      <c r="C33" s="19"/>
      <c r="D33" s="19"/>
      <c r="E33" s="19"/>
    </row>
    <row r="34" spans="1:5" hidden="1" x14ac:dyDescent="0.25"/>
    <row r="35" spans="1:5" hidden="1" x14ac:dyDescent="0.25"/>
    <row r="36" spans="1:5" hidden="1" x14ac:dyDescent="0.25"/>
    <row r="37" spans="1:5" hidden="1" x14ac:dyDescent="0.25"/>
    <row r="38" spans="1:5" hidden="1" x14ac:dyDescent="0.25"/>
    <row r="39" spans="1:5" hidden="1" x14ac:dyDescent="0.25"/>
    <row r="40" spans="1:5" hidden="1" x14ac:dyDescent="0.25"/>
    <row r="41" spans="1:5" hidden="1" x14ac:dyDescent="0.25"/>
    <row r="42" spans="1:5" hidden="1" x14ac:dyDescent="0.25"/>
    <row r="43" spans="1:5" hidden="1" x14ac:dyDescent="0.25"/>
    <row r="44" spans="1:5" hidden="1" x14ac:dyDescent="0.25"/>
    <row r="45" spans="1:5" hidden="1" x14ac:dyDescent="0.25"/>
    <row r="46" spans="1:5" hidden="1" x14ac:dyDescent="0.25"/>
    <row r="47" spans="1:5" hidden="1" x14ac:dyDescent="0.25"/>
    <row r="48" spans="1:5" hidden="1" x14ac:dyDescent="0.25"/>
    <row r="49" hidden="1" x14ac:dyDescent="0.25"/>
    <row r="50" hidden="1" x14ac:dyDescent="0.25"/>
    <row r="51" hidden="1" x14ac:dyDescent="0.25"/>
    <row r="52" x14ac:dyDescent="0.25"/>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1"/>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36328125" customWidth="1"/>
    <col min="4" max="4" width="50" customWidth="1"/>
    <col min="5" max="5" width="21.36328125" customWidth="1"/>
    <col min="6" max="6" width="36.81640625" customWidth="1"/>
    <col min="7" max="10" width="9.08984375" hidden="1" customWidth="1"/>
    <col min="11" max="13" width="0" hidden="1" customWidth="1"/>
    <col min="14" max="16384" width="9.08984375" hidden="1"/>
  </cols>
  <sheetData>
    <row r="1" spans="1:6" ht="26.25" customHeight="1" x14ac:dyDescent="0.25">
      <c r="A1" s="122" t="s">
        <v>6</v>
      </c>
      <c r="B1" s="122"/>
      <c r="C1" s="122"/>
      <c r="D1" s="122"/>
      <c r="E1" s="122"/>
    </row>
    <row r="2" spans="1:6" ht="21" customHeight="1" x14ac:dyDescent="0.25">
      <c r="A2" s="3" t="s">
        <v>2</v>
      </c>
      <c r="B2" s="125" t="str">
        <f>'Summary and sign-off'!B2:F2</f>
        <v>External Reporting Board</v>
      </c>
      <c r="C2" s="125"/>
      <c r="D2" s="125"/>
      <c r="E2" s="125"/>
    </row>
    <row r="3" spans="1:6" ht="21" customHeight="1" x14ac:dyDescent="0.25">
      <c r="A3" s="3" t="s">
        <v>3</v>
      </c>
      <c r="B3" s="125" t="str">
        <f>'Summary and sign-off'!B3:F3</f>
        <v>Warren Allen</v>
      </c>
      <c r="C3" s="125"/>
      <c r="D3" s="125"/>
      <c r="E3" s="125"/>
    </row>
    <row r="4" spans="1:6" ht="21" customHeight="1" x14ac:dyDescent="0.25">
      <c r="A4" s="3" t="s">
        <v>77</v>
      </c>
      <c r="B4" s="125">
        <f>'Summary and sign-off'!B4:F4</f>
        <v>43647</v>
      </c>
      <c r="C4" s="125"/>
      <c r="D4" s="125"/>
      <c r="E4" s="125"/>
    </row>
    <row r="5" spans="1:6" ht="21" customHeight="1" x14ac:dyDescent="0.25">
      <c r="A5" s="3" t="s">
        <v>78</v>
      </c>
      <c r="B5" s="125">
        <f>'Summary and sign-off'!B5:F5</f>
        <v>43812</v>
      </c>
      <c r="C5" s="125"/>
      <c r="D5" s="125"/>
      <c r="E5" s="125"/>
    </row>
    <row r="6" spans="1:6" ht="21" customHeight="1" x14ac:dyDescent="0.25">
      <c r="A6" s="3" t="s">
        <v>29</v>
      </c>
      <c r="B6" s="120" t="s">
        <v>28</v>
      </c>
      <c r="C6" s="120"/>
      <c r="D6" s="120"/>
      <c r="E6" s="120"/>
      <c r="F6" s="25"/>
    </row>
    <row r="7" spans="1:6" ht="21" customHeight="1" x14ac:dyDescent="0.25">
      <c r="A7" s="3" t="s">
        <v>104</v>
      </c>
      <c r="B7" s="120" t="s">
        <v>116</v>
      </c>
      <c r="C7" s="120"/>
      <c r="D7" s="120"/>
      <c r="E7" s="120"/>
      <c r="F7" s="25"/>
    </row>
    <row r="8" spans="1:6" ht="35.25" customHeight="1" x14ac:dyDescent="0.25">
      <c r="A8" s="129" t="s">
        <v>0</v>
      </c>
      <c r="B8" s="129"/>
      <c r="C8" s="136"/>
      <c r="D8" s="136"/>
      <c r="E8" s="136"/>
    </row>
    <row r="9" spans="1:6" ht="35.25" customHeight="1" x14ac:dyDescent="0.25">
      <c r="A9" s="137" t="s">
        <v>127</v>
      </c>
      <c r="B9" s="138"/>
      <c r="C9" s="138"/>
      <c r="D9" s="138"/>
      <c r="E9" s="138"/>
    </row>
    <row r="10" spans="1:6" ht="27" customHeight="1" x14ac:dyDescent="0.25">
      <c r="A10" s="26" t="s">
        <v>49</v>
      </c>
      <c r="B10" s="26" t="s">
        <v>31</v>
      </c>
      <c r="C10" s="26" t="s">
        <v>51</v>
      </c>
      <c r="D10" s="26" t="s">
        <v>162</v>
      </c>
      <c r="E10" s="26" t="s">
        <v>76</v>
      </c>
      <c r="F10" s="22"/>
    </row>
    <row r="11" spans="1:6" s="2" customFormat="1" hidden="1" x14ac:dyDescent="0.25">
      <c r="A11" s="74"/>
      <c r="B11" s="75"/>
      <c r="C11" s="80"/>
      <c r="D11" s="80"/>
      <c r="E11" s="81"/>
    </row>
    <row r="12" spans="1:6" s="2" customFormat="1" x14ac:dyDescent="0.25">
      <c r="A12" s="78">
        <v>43669</v>
      </c>
      <c r="B12" s="75">
        <v>26.35</v>
      </c>
      <c r="C12" s="80" t="s">
        <v>183</v>
      </c>
      <c r="D12" s="80" t="s">
        <v>183</v>
      </c>
      <c r="E12" s="81" t="s">
        <v>184</v>
      </c>
    </row>
    <row r="13" spans="1:6" s="2" customFormat="1" x14ac:dyDescent="0.25">
      <c r="A13" s="78">
        <v>43672</v>
      </c>
      <c r="B13" s="75">
        <v>600</v>
      </c>
      <c r="C13" s="80" t="s">
        <v>198</v>
      </c>
      <c r="D13" s="80" t="s">
        <v>197</v>
      </c>
      <c r="E13" s="81" t="s">
        <v>190</v>
      </c>
    </row>
    <row r="14" spans="1:6" s="2" customFormat="1" x14ac:dyDescent="0.25">
      <c r="A14" s="78">
        <v>43700</v>
      </c>
      <c r="B14" s="75">
        <v>14</v>
      </c>
      <c r="C14" s="80" t="s">
        <v>183</v>
      </c>
      <c r="D14" s="80" t="s">
        <v>185</v>
      </c>
      <c r="E14" s="81" t="s">
        <v>186</v>
      </c>
    </row>
    <row r="15" spans="1:6" s="2" customFormat="1" x14ac:dyDescent="0.25">
      <c r="A15" s="78">
        <v>43700</v>
      </c>
      <c r="B15" s="75">
        <v>26.35</v>
      </c>
      <c r="C15" s="80" t="s">
        <v>183</v>
      </c>
      <c r="D15" s="80" t="s">
        <v>183</v>
      </c>
      <c r="E15" s="81" t="s">
        <v>184</v>
      </c>
    </row>
    <row r="16" spans="1:6" s="2" customFormat="1" x14ac:dyDescent="0.25">
      <c r="A16" s="78">
        <v>43731</v>
      </c>
      <c r="B16" s="75">
        <v>14</v>
      </c>
      <c r="C16" s="80" t="s">
        <v>183</v>
      </c>
      <c r="D16" s="80" t="s">
        <v>185</v>
      </c>
      <c r="E16" s="81" t="s">
        <v>186</v>
      </c>
    </row>
    <row r="17" spans="1:6" s="2" customFormat="1" x14ac:dyDescent="0.25">
      <c r="A17" s="78">
        <v>43731</v>
      </c>
      <c r="B17" s="75">
        <v>28.05</v>
      </c>
      <c r="C17" s="80" t="s">
        <v>183</v>
      </c>
      <c r="D17" s="80" t="s">
        <v>183</v>
      </c>
      <c r="E17" s="81" t="s">
        <v>184</v>
      </c>
    </row>
    <row r="18" spans="1:6" s="2" customFormat="1" x14ac:dyDescent="0.25">
      <c r="A18" s="78">
        <v>43761</v>
      </c>
      <c r="B18" s="75">
        <v>14</v>
      </c>
      <c r="C18" s="80" t="s">
        <v>183</v>
      </c>
      <c r="D18" s="80" t="s">
        <v>185</v>
      </c>
      <c r="E18" s="81" t="s">
        <v>186</v>
      </c>
    </row>
    <row r="19" spans="1:6" s="2" customFormat="1" x14ac:dyDescent="0.25">
      <c r="A19" s="78">
        <v>43761</v>
      </c>
      <c r="B19" s="75">
        <v>26.35</v>
      </c>
      <c r="C19" s="80" t="s">
        <v>183</v>
      </c>
      <c r="D19" s="80" t="s">
        <v>183</v>
      </c>
      <c r="E19" s="81" t="s">
        <v>184</v>
      </c>
    </row>
    <row r="20" spans="1:6" s="2" customFormat="1" x14ac:dyDescent="0.25">
      <c r="A20" s="78">
        <v>43792</v>
      </c>
      <c r="B20" s="75">
        <v>35</v>
      </c>
      <c r="C20" s="80" t="s">
        <v>183</v>
      </c>
      <c r="D20" s="80" t="s">
        <v>185</v>
      </c>
      <c r="E20" s="81" t="s">
        <v>186</v>
      </c>
    </row>
    <row r="21" spans="1:6" s="2" customFormat="1" x14ac:dyDescent="0.25">
      <c r="A21" s="78">
        <v>43792</v>
      </c>
      <c r="B21" s="75">
        <v>26.35</v>
      </c>
      <c r="C21" s="80" t="s">
        <v>183</v>
      </c>
      <c r="D21" s="80" t="s">
        <v>183</v>
      </c>
      <c r="E21" s="81" t="s">
        <v>184</v>
      </c>
    </row>
    <row r="22" spans="1:6" s="2" customFormat="1" x14ac:dyDescent="0.25">
      <c r="A22" s="78"/>
      <c r="B22" s="75"/>
      <c r="C22" s="80"/>
      <c r="D22" s="80"/>
      <c r="E22" s="81"/>
    </row>
    <row r="23" spans="1:6" s="2" customFormat="1" x14ac:dyDescent="0.25">
      <c r="A23" s="74"/>
      <c r="B23" s="75"/>
      <c r="C23" s="80"/>
      <c r="D23" s="80"/>
      <c r="E23" s="81"/>
    </row>
    <row r="24" spans="1:6" s="2" customFormat="1" x14ac:dyDescent="0.25">
      <c r="A24" s="74"/>
      <c r="B24" s="75"/>
      <c r="C24" s="80"/>
      <c r="D24" s="80"/>
      <c r="E24" s="81"/>
    </row>
    <row r="25" spans="1:6" s="2" customFormat="1" hidden="1" x14ac:dyDescent="0.25">
      <c r="A25" s="74"/>
      <c r="B25" s="75"/>
      <c r="C25" s="80"/>
      <c r="D25" s="80"/>
      <c r="E25" s="81"/>
    </row>
    <row r="26" spans="1:6" ht="34.5" customHeight="1" x14ac:dyDescent="0.25">
      <c r="A26" s="56" t="s">
        <v>136</v>
      </c>
      <c r="B26" s="68">
        <f>SUM(B11:B25)</f>
        <v>810.45</v>
      </c>
      <c r="C26" s="87" t="str">
        <f>IF(SUBTOTAL(3,B11:B25)=SUBTOTAL(103,B11:B25),'Summary and sign-off'!$A$47,'Summary and sign-off'!$A$48)</f>
        <v>Check - there are no hidden rows with data</v>
      </c>
      <c r="D26" s="126" t="str">
        <f>IF('Summary and sign-off'!F58='Summary and sign-off'!F53,'Summary and sign-off'!A50,'Summary and sign-off'!A49)</f>
        <v>Check - each entry provides sufficient information</v>
      </c>
      <c r="E26" s="126"/>
    </row>
    <row r="27" spans="1:6" ht="14.15" customHeight="1" x14ac:dyDescent="0.25">
      <c r="B27" s="19"/>
      <c r="C27" s="19"/>
      <c r="D27" s="19"/>
      <c r="E27" s="19"/>
    </row>
    <row r="28" spans="1:6" ht="13" x14ac:dyDescent="0.3">
      <c r="A28" s="20" t="s">
        <v>7</v>
      </c>
      <c r="B28" s="19"/>
      <c r="C28" s="19"/>
      <c r="D28" s="19"/>
      <c r="E28" s="19"/>
    </row>
    <row r="29" spans="1:6" ht="12.65" customHeight="1" x14ac:dyDescent="0.25">
      <c r="A29" s="22" t="s">
        <v>50</v>
      </c>
      <c r="B29" s="19"/>
      <c r="C29" s="19"/>
      <c r="D29" s="19"/>
      <c r="E29" s="19"/>
    </row>
    <row r="30" spans="1:6" ht="13" x14ac:dyDescent="0.3">
      <c r="A30" s="22" t="s">
        <v>157</v>
      </c>
      <c r="B30" s="21"/>
      <c r="C30" s="19"/>
      <c r="D30" s="19"/>
      <c r="E30" s="19"/>
      <c r="F30" s="19"/>
    </row>
    <row r="31" spans="1:6" x14ac:dyDescent="0.25">
      <c r="A31" s="22" t="s">
        <v>13</v>
      </c>
      <c r="C31" s="19"/>
      <c r="D31" s="19"/>
      <c r="E31" s="19"/>
      <c r="F31" s="19"/>
    </row>
    <row r="32" spans="1:6" ht="12.75" customHeight="1" x14ac:dyDescent="0.25">
      <c r="A32" s="22" t="s">
        <v>166</v>
      </c>
      <c r="B32" s="27"/>
      <c r="C32" s="24"/>
      <c r="D32" s="24"/>
      <c r="E32" s="24"/>
      <c r="F32" s="24"/>
    </row>
    <row r="33" spans="1:5" x14ac:dyDescent="0.25">
      <c r="B33" s="28"/>
      <c r="C33" s="19"/>
      <c r="D33" s="19"/>
      <c r="E33" s="19"/>
    </row>
    <row r="34" spans="1:5" hidden="1" x14ac:dyDescent="0.25">
      <c r="A34" s="19"/>
      <c r="B34" s="19"/>
      <c r="C34" s="19"/>
      <c r="D34" s="19"/>
    </row>
    <row r="35" spans="1:5" ht="12.75" hidden="1" customHeight="1" x14ac:dyDescent="0.25"/>
    <row r="36" spans="1:5" hidden="1" x14ac:dyDescent="0.25">
      <c r="A36" s="19"/>
      <c r="B36" s="19"/>
      <c r="C36" s="19"/>
      <c r="D36" s="19"/>
      <c r="E36" s="19"/>
    </row>
    <row r="37" spans="1:5" hidden="1" x14ac:dyDescent="0.25">
      <c r="A37" s="19"/>
      <c r="B37" s="19"/>
      <c r="C37" s="19"/>
      <c r="D37" s="19"/>
      <c r="E37" s="19"/>
    </row>
    <row r="38" spans="1:5" hidden="1" x14ac:dyDescent="0.25">
      <c r="A38" s="19"/>
      <c r="B38" s="19"/>
      <c r="C38" s="19"/>
      <c r="D38" s="19"/>
      <c r="E38" s="19"/>
    </row>
    <row r="39" spans="1:5" hidden="1" x14ac:dyDescent="0.25">
      <c r="A39" s="19"/>
      <c r="B39" s="19"/>
      <c r="C39" s="19"/>
      <c r="D39" s="19"/>
      <c r="E39" s="19"/>
    </row>
    <row r="40" spans="1:5" hidden="1" x14ac:dyDescent="0.25">
      <c r="A40" s="19"/>
      <c r="B40" s="19"/>
      <c r="C40" s="19"/>
      <c r="D40" s="19"/>
      <c r="E40" s="19"/>
    </row>
    <row r="41" spans="1:5" hidden="1" x14ac:dyDescent="0.25"/>
    <row r="42" spans="1:5" hidden="1" x14ac:dyDescent="0.25"/>
    <row r="43" spans="1:5" hidden="1" x14ac:dyDescent="0.25"/>
    <row r="44" spans="1:5" hidden="1" x14ac:dyDescent="0.25"/>
    <row r="45" spans="1:5" hidden="1" x14ac:dyDescent="0.25"/>
    <row r="46" spans="1:5" hidden="1" x14ac:dyDescent="0.25"/>
    <row r="47" spans="1:5" hidden="1" x14ac:dyDescent="0.25"/>
    <row r="48" spans="1:5" hidden="1" x14ac:dyDescent="0.25"/>
    <row r="49" hidden="1" x14ac:dyDescent="0.25"/>
    <row r="50" hidden="1" x14ac:dyDescent="0.25"/>
    <row r="51" hidden="1" x14ac:dyDescent="0.25"/>
  </sheetData>
  <sheetProtection sheet="1" formatCells="0" insertRows="0" deleteRows="0"/>
  <mergeCells count="10">
    <mergeCell ref="D26:E26"/>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B7" sqref="B7:F7"/>
    </sheetView>
  </sheetViews>
  <sheetFormatPr defaultColWidth="0" defaultRowHeight="12.5" zeroHeight="1" x14ac:dyDescent="0.25"/>
  <cols>
    <col min="1" max="1" width="35.7265625" customWidth="1"/>
    <col min="2" max="2" width="46.81640625" customWidth="1"/>
    <col min="3" max="3" width="22.08984375" customWidth="1"/>
    <col min="4" max="4" width="25.36328125" customWidth="1"/>
    <col min="5" max="6" width="35.7265625" customWidth="1"/>
    <col min="7" max="7" width="38" customWidth="1"/>
    <col min="8" max="10" width="9.08984375" hidden="1" customWidth="1"/>
    <col min="11" max="15" width="0" hidden="1" customWidth="1"/>
  </cols>
  <sheetData>
    <row r="1" spans="1:6" ht="26.25" customHeight="1" x14ac:dyDescent="0.25">
      <c r="A1" s="122" t="s">
        <v>32</v>
      </c>
      <c r="B1" s="122"/>
      <c r="C1" s="122"/>
      <c r="D1" s="122"/>
      <c r="E1" s="122"/>
      <c r="F1" s="122"/>
    </row>
    <row r="2" spans="1:6" ht="21" customHeight="1" x14ac:dyDescent="0.25">
      <c r="A2" s="3" t="s">
        <v>2</v>
      </c>
      <c r="B2" s="125" t="str">
        <f>'Summary and sign-off'!B2:F2</f>
        <v>External Reporting Board</v>
      </c>
      <c r="C2" s="125"/>
      <c r="D2" s="125"/>
      <c r="E2" s="125"/>
      <c r="F2" s="125"/>
    </row>
    <row r="3" spans="1:6" ht="21" customHeight="1" x14ac:dyDescent="0.25">
      <c r="A3" s="3" t="s">
        <v>3</v>
      </c>
      <c r="B3" s="125" t="str">
        <f>'Summary and sign-off'!B3:F3</f>
        <v>Warren Allen</v>
      </c>
      <c r="C3" s="125"/>
      <c r="D3" s="125"/>
      <c r="E3" s="125"/>
      <c r="F3" s="125"/>
    </row>
    <row r="4" spans="1:6" ht="21" customHeight="1" x14ac:dyDescent="0.25">
      <c r="A4" s="3" t="s">
        <v>77</v>
      </c>
      <c r="B4" s="125">
        <f>'Summary and sign-off'!B4:F4</f>
        <v>43647</v>
      </c>
      <c r="C4" s="125"/>
      <c r="D4" s="125"/>
      <c r="E4" s="125"/>
      <c r="F4" s="125"/>
    </row>
    <row r="5" spans="1:6" ht="21" customHeight="1" x14ac:dyDescent="0.25">
      <c r="A5" s="3" t="s">
        <v>78</v>
      </c>
      <c r="B5" s="125">
        <f>'Summary and sign-off'!B5:F5</f>
        <v>43812</v>
      </c>
      <c r="C5" s="125"/>
      <c r="D5" s="125"/>
      <c r="E5" s="125"/>
      <c r="F5" s="125"/>
    </row>
    <row r="6" spans="1:6" ht="21" customHeight="1" x14ac:dyDescent="0.25">
      <c r="A6" s="3" t="s">
        <v>167</v>
      </c>
      <c r="B6" s="120" t="s">
        <v>28</v>
      </c>
      <c r="C6" s="120"/>
      <c r="D6" s="120"/>
      <c r="E6" s="120"/>
      <c r="F6" s="120"/>
    </row>
    <row r="7" spans="1:6" ht="21" customHeight="1" x14ac:dyDescent="0.25">
      <c r="A7" s="3" t="s">
        <v>104</v>
      </c>
      <c r="B7" s="120" t="s">
        <v>116</v>
      </c>
      <c r="C7" s="120"/>
      <c r="D7" s="120"/>
      <c r="E7" s="120"/>
      <c r="F7" s="120"/>
    </row>
    <row r="8" spans="1:6" ht="36" customHeight="1" x14ac:dyDescent="0.25">
      <c r="A8" s="129" t="s">
        <v>52</v>
      </c>
      <c r="B8" s="129"/>
      <c r="C8" s="129"/>
      <c r="D8" s="129"/>
      <c r="E8" s="129"/>
      <c r="F8" s="129"/>
    </row>
    <row r="9" spans="1:6" ht="36" customHeight="1" x14ac:dyDescent="0.25">
      <c r="A9" s="137" t="s">
        <v>134</v>
      </c>
      <c r="B9" s="138"/>
      <c r="C9" s="138"/>
      <c r="D9" s="138"/>
      <c r="E9" s="138"/>
      <c r="F9" s="138"/>
    </row>
    <row r="10" spans="1:6" ht="39" customHeight="1" x14ac:dyDescent="0.25">
      <c r="A10" s="15" t="s">
        <v>49</v>
      </c>
      <c r="B10" s="7" t="s">
        <v>163</v>
      </c>
      <c r="C10" s="7" t="s">
        <v>82</v>
      </c>
      <c r="D10" s="7" t="s">
        <v>33</v>
      </c>
      <c r="E10" s="7" t="s">
        <v>83</v>
      </c>
      <c r="F10" s="7" t="s">
        <v>126</v>
      </c>
    </row>
    <row r="11" spans="1:6" s="2" customFormat="1" hidden="1" x14ac:dyDescent="0.25">
      <c r="A11" s="78"/>
      <c r="B11" s="80"/>
      <c r="C11" s="86"/>
      <c r="D11" s="80"/>
      <c r="E11" s="82"/>
      <c r="F11" s="81"/>
    </row>
    <row r="12" spans="1:6" s="2" customFormat="1" x14ac:dyDescent="0.25">
      <c r="A12" s="78" t="s">
        <v>182</v>
      </c>
      <c r="B12" s="83"/>
      <c r="C12" s="86"/>
      <c r="D12" s="83"/>
      <c r="E12" s="82"/>
      <c r="F12" s="84"/>
    </row>
    <row r="13" spans="1:6" s="2" customFormat="1" ht="25" x14ac:dyDescent="0.25">
      <c r="A13" s="78">
        <v>43677</v>
      </c>
      <c r="B13" s="83" t="s">
        <v>191</v>
      </c>
      <c r="C13" s="86" t="s">
        <v>36</v>
      </c>
      <c r="D13" s="83" t="s">
        <v>192</v>
      </c>
      <c r="E13" s="82">
        <v>50</v>
      </c>
      <c r="F13" s="84" t="s">
        <v>193</v>
      </c>
    </row>
    <row r="14" spans="1:6" s="2" customFormat="1" x14ac:dyDescent="0.25">
      <c r="A14" s="78">
        <v>43734</v>
      </c>
      <c r="B14" s="83" t="s">
        <v>211</v>
      </c>
      <c r="C14" s="86" t="s">
        <v>34</v>
      </c>
      <c r="D14" s="83" t="s">
        <v>194</v>
      </c>
      <c r="E14" s="82"/>
      <c r="F14" s="84"/>
    </row>
    <row r="15" spans="1:6" s="2" customFormat="1" x14ac:dyDescent="0.25">
      <c r="A15" s="78">
        <v>43797</v>
      </c>
      <c r="B15" s="83" t="s">
        <v>195</v>
      </c>
      <c r="C15" s="86" t="s">
        <v>34</v>
      </c>
      <c r="D15" s="83" t="s">
        <v>196</v>
      </c>
      <c r="E15" s="82"/>
      <c r="F15" s="84"/>
    </row>
    <row r="16" spans="1:6" s="2" customFormat="1" x14ac:dyDescent="0.25">
      <c r="A16" s="78"/>
      <c r="B16" s="83"/>
      <c r="C16" s="86"/>
      <c r="D16" s="83"/>
      <c r="E16" s="82"/>
      <c r="F16" s="84"/>
    </row>
    <row r="17" spans="1:7" s="2" customFormat="1" x14ac:dyDescent="0.25">
      <c r="A17" s="78"/>
      <c r="B17" s="83"/>
      <c r="C17" s="86"/>
      <c r="D17" s="83"/>
      <c r="E17" s="82"/>
      <c r="F17" s="84"/>
    </row>
    <row r="18" spans="1:7" s="2" customFormat="1" x14ac:dyDescent="0.25">
      <c r="A18" s="78"/>
      <c r="B18" s="83"/>
      <c r="C18" s="86"/>
      <c r="D18" s="83"/>
      <c r="E18" s="82"/>
      <c r="F18" s="84"/>
    </row>
    <row r="19" spans="1:7" s="2" customFormat="1" x14ac:dyDescent="0.25">
      <c r="A19" s="78"/>
      <c r="B19" s="83"/>
      <c r="C19" s="86"/>
      <c r="D19" s="83"/>
      <c r="E19" s="82"/>
      <c r="F19" s="84"/>
    </row>
    <row r="20" spans="1:7" s="2" customFormat="1" x14ac:dyDescent="0.25">
      <c r="A20" s="78"/>
      <c r="B20" s="83"/>
      <c r="C20" s="86"/>
      <c r="D20" s="83"/>
      <c r="E20" s="82"/>
      <c r="F20" s="84"/>
    </row>
    <row r="21" spans="1:7" s="2" customFormat="1" x14ac:dyDescent="0.25">
      <c r="A21" s="78"/>
      <c r="B21" s="83"/>
      <c r="C21" s="86"/>
      <c r="D21" s="83"/>
      <c r="E21" s="82"/>
      <c r="F21" s="84"/>
    </row>
    <row r="22" spans="1:7" s="2" customFormat="1" x14ac:dyDescent="0.25">
      <c r="A22" s="78"/>
      <c r="B22" s="83"/>
      <c r="C22" s="86"/>
      <c r="D22" s="83"/>
      <c r="E22" s="82"/>
      <c r="F22" s="84"/>
    </row>
    <row r="23" spans="1:7" s="2" customFormat="1" x14ac:dyDescent="0.25">
      <c r="A23" s="78"/>
      <c r="B23" s="83"/>
      <c r="C23" s="86"/>
      <c r="D23" s="83"/>
      <c r="E23" s="82"/>
      <c r="F23" s="84"/>
    </row>
    <row r="24" spans="1:7" s="2" customFormat="1" hidden="1" x14ac:dyDescent="0.25">
      <c r="A24" s="78"/>
      <c r="B24" s="80"/>
      <c r="C24" s="86"/>
      <c r="D24" s="80"/>
      <c r="E24" s="82"/>
      <c r="F24" s="81"/>
    </row>
    <row r="25" spans="1:7" ht="34.5" customHeight="1" x14ac:dyDescent="0.25">
      <c r="A25" s="57" t="s">
        <v>164</v>
      </c>
      <c r="B25" s="58" t="s">
        <v>35</v>
      </c>
      <c r="C25" s="59">
        <f>C26+C27</f>
        <v>3</v>
      </c>
      <c r="D25" s="95" t="str">
        <f>IF(SUBTOTAL(3,C11:C24)=SUBTOTAL(103,C11:C24),'Summary and sign-off'!$A$47,'Summary and sign-off'!$A$48)</f>
        <v>Check - there are no hidden rows with data</v>
      </c>
      <c r="E25" s="139" t="str">
        <f>IF('Summary and sign-off'!F59='Summary and sign-off'!F53,'Summary and sign-off'!A51,'Summary and sign-off'!A49)</f>
        <v>Not all lines have an entry for "Description", "Was the gift accepted?" and "Estimated value in NZ$"</v>
      </c>
      <c r="F25" s="139"/>
      <c r="G25" s="2"/>
    </row>
    <row r="26" spans="1:7" ht="25.5" customHeight="1" x14ac:dyDescent="0.35">
      <c r="A26" s="60"/>
      <c r="B26" s="61" t="s">
        <v>36</v>
      </c>
      <c r="C26" s="62">
        <f>COUNTIF(C11:C24,'Summary and sign-off'!A44)</f>
        <v>1</v>
      </c>
      <c r="D26" s="16"/>
      <c r="E26" s="17"/>
      <c r="F26" s="18"/>
    </row>
    <row r="27" spans="1:7" ht="25.5" customHeight="1" x14ac:dyDescent="0.35">
      <c r="A27" s="60"/>
      <c r="B27" s="61" t="s">
        <v>34</v>
      </c>
      <c r="C27" s="62">
        <f>COUNTIF(C11:C24,'Summary and sign-off'!A45)</f>
        <v>2</v>
      </c>
      <c r="D27" s="16"/>
      <c r="E27" s="17"/>
      <c r="F27" s="18"/>
    </row>
    <row r="28" spans="1:7" ht="13" x14ac:dyDescent="0.3">
      <c r="A28" s="19"/>
      <c r="B28" s="20"/>
      <c r="C28" s="19"/>
      <c r="D28" s="21"/>
      <c r="E28" s="21"/>
      <c r="F28" s="19"/>
    </row>
    <row r="29" spans="1:7" ht="13" x14ac:dyDescent="0.3">
      <c r="A29" s="20" t="s">
        <v>7</v>
      </c>
      <c r="B29" s="20"/>
      <c r="C29" s="20"/>
      <c r="D29" s="20"/>
      <c r="E29" s="20"/>
      <c r="F29" s="20"/>
    </row>
    <row r="30" spans="1:7" ht="12.65" customHeight="1" x14ac:dyDescent="0.25">
      <c r="A30" s="22" t="s">
        <v>50</v>
      </c>
      <c r="B30" s="19"/>
      <c r="C30" s="19"/>
      <c r="D30" s="19"/>
      <c r="E30" s="19"/>
    </row>
    <row r="31" spans="1:7" ht="13" x14ac:dyDescent="0.3">
      <c r="A31" s="22" t="s">
        <v>157</v>
      </c>
      <c r="B31" s="21"/>
      <c r="C31" s="19"/>
      <c r="D31" s="19"/>
      <c r="E31" s="19"/>
      <c r="F31" s="19"/>
    </row>
    <row r="32" spans="1:7" ht="13" x14ac:dyDescent="0.3">
      <c r="A32" s="22" t="s">
        <v>15</v>
      </c>
      <c r="B32" s="23"/>
      <c r="C32" s="23"/>
      <c r="D32" s="23"/>
      <c r="E32" s="23"/>
      <c r="F32" s="23"/>
    </row>
    <row r="33" spans="1:6" ht="12.75" customHeight="1" x14ac:dyDescent="0.25">
      <c r="A33" s="22" t="s">
        <v>93</v>
      </c>
      <c r="B33" s="19"/>
      <c r="C33" s="19"/>
      <c r="D33" s="19"/>
      <c r="E33" s="19"/>
      <c r="F33" s="19"/>
    </row>
    <row r="34" spans="1:6" ht="13" customHeight="1" x14ac:dyDescent="0.25">
      <c r="A34" s="22" t="s">
        <v>37</v>
      </c>
      <c r="B34" s="19"/>
      <c r="C34" s="19"/>
      <c r="D34" s="19"/>
      <c r="E34" s="19"/>
      <c r="F34" s="19"/>
    </row>
    <row r="35" spans="1:6" x14ac:dyDescent="0.25">
      <c r="A35" s="22" t="s">
        <v>53</v>
      </c>
      <c r="C35" s="19"/>
      <c r="D35" s="19"/>
      <c r="E35" s="19"/>
      <c r="F35" s="19"/>
    </row>
    <row r="36" spans="1:6" ht="12.75" customHeight="1" x14ac:dyDescent="0.25">
      <c r="A36" s="22" t="s">
        <v>166</v>
      </c>
      <c r="B36" s="22"/>
      <c r="C36" s="24"/>
      <c r="D36" s="24"/>
      <c r="E36" s="24"/>
      <c r="F36" s="24"/>
    </row>
    <row r="37" spans="1:6" ht="12.75" customHeight="1" x14ac:dyDescent="0.25">
      <c r="A37" s="22"/>
      <c r="B37" s="22"/>
      <c r="C37" s="24"/>
      <c r="D37" s="24"/>
      <c r="E37" s="24"/>
      <c r="F37" s="24"/>
    </row>
    <row r="38" spans="1:6" ht="12.75" hidden="1" customHeight="1" x14ac:dyDescent="0.25">
      <c r="A38" s="22"/>
      <c r="B38" s="22"/>
      <c r="C38" s="24"/>
      <c r="D38" s="24"/>
      <c r="E38" s="24"/>
      <c r="F38" s="24"/>
    </row>
    <row r="39" spans="1:6" hidden="1" x14ac:dyDescent="0.25"/>
    <row r="40" spans="1:6" hidden="1" x14ac:dyDescent="0.25"/>
    <row r="41" spans="1:6" ht="13" hidden="1" x14ac:dyDescent="0.3">
      <c r="A41" s="20"/>
      <c r="B41" s="20"/>
      <c r="C41" s="20"/>
      <c r="D41" s="20"/>
      <c r="E41" s="20"/>
      <c r="F41" s="20"/>
    </row>
    <row r="42" spans="1:6" ht="13" hidden="1" x14ac:dyDescent="0.3">
      <c r="A42" s="20"/>
      <c r="B42" s="20"/>
      <c r="C42" s="20"/>
      <c r="D42" s="20"/>
      <c r="E42" s="20"/>
      <c r="F42" s="20"/>
    </row>
    <row r="43" spans="1:6" ht="13" hidden="1" x14ac:dyDescent="0.3">
      <c r="A43" s="20"/>
      <c r="B43" s="20"/>
      <c r="C43" s="20"/>
      <c r="D43" s="20"/>
      <c r="E43" s="20"/>
      <c r="F43" s="20"/>
    </row>
    <row r="44" spans="1:6" ht="13" hidden="1" x14ac:dyDescent="0.3">
      <c r="A44" s="20"/>
      <c r="B44" s="20"/>
      <c r="C44" s="20"/>
      <c r="D44" s="20"/>
      <c r="E44" s="20"/>
      <c r="F44" s="20"/>
    </row>
    <row r="45" spans="1:6" ht="13" hidden="1" x14ac:dyDescent="0.3">
      <c r="A45" s="20"/>
      <c r="B45" s="20"/>
      <c r="C45" s="20"/>
      <c r="D45" s="20"/>
      <c r="E45" s="20"/>
      <c r="F45" s="20"/>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mergeCells count="10">
    <mergeCell ref="E25:F25"/>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C11:C24</xm:sqref>
        </x14:dataValidation>
        <x14:dataValidation type="list" errorStyle="information" operator="greaterThan" allowBlank="1" showInputMessage="1" prompt="Provide specific $ value if possible" xr:uid="{00000000-0002-0000-0500-000003000000}">
          <x14:formula1>
            <xm:f>'Summary and sign-off'!$A$38:$A$43</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4c02815c-28df-484f-9884-3bf00d466f96" ContentTypeId="0x0101007F55D9E324541740BF6388CE6442715083"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XRBAuthoDoxID xmlns="43619995-018f-4e2c-8089-9af5b1b4449f">202675</XRBAuthoDoxID>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4f4c7382-8a1d-4277-8406-03ffad03e24b">EXRB-472275435-2718</_dlc_DocId>
    <_dlc_DocIdUrl xmlns="4f4c7382-8a1d-4277-8406-03ffad03e24b">
      <Url>https://xrbgovt.sharepoint.com/sites/FinanceManagement/_layouts/15/DocIdRedir.aspx?ID=EXRB-472275435-2718</Url>
      <Description>EXRB-472275435-2718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TBC" ma:contentTypeID="0x0101007F55D9E324541740BF6388CE644271508300035BCC91CA5F5842AB8677E4BFB0D59F" ma:contentTypeVersion="32" ma:contentTypeDescription="Default content type used for tagging unspecified files including those migrated from AuthoDox. Users need to correct the files content type when editing." ma:contentTypeScope="" ma:versionID="84f89da4ed6101c4f27e23b5fd0e4e5e">
  <xsd:schema xmlns:xsd="http://www.w3.org/2001/XMLSchema" xmlns:xs="http://www.w3.org/2001/XMLSchema" xmlns:p="http://schemas.microsoft.com/office/2006/metadata/properties" xmlns:ns2="43619995-018f-4e2c-8089-9af5b1b4449f" xmlns:ns3="http://schemas.microsoft.com/sharepoint/v3/fields" xmlns:ns4="4f4c7382-8a1d-4277-8406-03ffad03e24b" targetNamespace="http://schemas.microsoft.com/office/2006/metadata/properties" ma:root="true" ma:fieldsID="a72744ee0441fc0c674cf750db62cfd8" ns2:_="" ns3:_="" ns4:_="">
    <xsd:import namespace="43619995-018f-4e2c-8089-9af5b1b4449f"/>
    <xsd:import namespace="http://schemas.microsoft.com/sharepoint/v3/fields"/>
    <xsd:import namespace="4f4c7382-8a1d-4277-8406-03ffad03e24b"/>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C79221-84CD-4D1C-8843-D27FBB3BC2E6}">
  <ds:schemaRefs>
    <ds:schemaRef ds:uri="http://schemas.microsoft.com/sharepoint/events"/>
  </ds:schemaRefs>
</ds:datastoreItem>
</file>

<file path=customXml/itemProps2.xml><?xml version="1.0" encoding="utf-8"?>
<ds:datastoreItem xmlns:ds="http://schemas.openxmlformats.org/officeDocument/2006/customXml" ds:itemID="{EA9B253F-B3BF-4341-86E2-C4546E077A64}">
  <ds:schemaRefs>
    <ds:schemaRef ds:uri="Microsoft.SharePoint.Taxonomy.ContentTypeSync"/>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F579D7F4-D0D7-4BCB-BBEA-E7C37A64913E}">
  <ds:schemaRef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4f4c7382-8a1d-4277-8406-03ffad03e24b"/>
    <ds:schemaRef ds:uri="http://schemas.microsoft.com/sharepoint/v3/fields"/>
    <ds:schemaRef ds:uri="43619995-018f-4e2c-8089-9af5b1b4449f"/>
  </ds:schemaRefs>
</ds:datastoreItem>
</file>

<file path=customXml/itemProps5.xml><?xml version="1.0" encoding="utf-8"?>
<ds:datastoreItem xmlns:ds="http://schemas.openxmlformats.org/officeDocument/2006/customXml" ds:itemID="{68AF291A-7B58-467D-A784-F736689F7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 Expense Disclosure - June 2019_202675</dc:title>
  <dc:creator>mortensenm</dc:creator>
  <dc:description>Version 7 - for review by SIT - ready 2/10/18</dc:description>
  <cp:lastModifiedBy>Sarah Burnell</cp:lastModifiedBy>
  <cp:lastPrinted>2019-12-12T02:02:26Z</cp:lastPrinted>
  <dcterms:created xsi:type="dcterms:W3CDTF">2010-10-17T20:59:02Z</dcterms:created>
  <dcterms:modified xsi:type="dcterms:W3CDTF">2019-12-12T02:07:50Z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0x0101007F55D9E324541740BF6388CE644271508300035BCC91CA5F5842AB8677E4BFB0D59F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Order">
    <vt:r8>27000</vt:r8>
  </property>
  <property fmtid="{D5CDD505-2E9C-101B-9397-08002B2CF9AE}" pid="8" name="_dlc_DocIdItemGuid">
    <vt:lpwstr>91d8117d-ab0f-4715-8d8c-d73bb84dab47</vt:lpwstr>
  </property>
  <property fmtid="{D5CDD505-2E9C-101B-9397-08002B2CF9AE}" pid="9" name="AuthorIds_UIVersion_513">
    <vt:lpwstr>14</vt:lpwstr>
  </property>
  <property fmtid="{D5CDD505-2E9C-101B-9397-08002B2CF9AE}" pid="10" name="AuthorIds_UIVersion_518">
    <vt:lpwstr>14</vt:lpwstr>
  </property>
</Properties>
</file>